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3.0" lowestEdited="13.0" rupBuild="0.3622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인테리어공사\냉,난방기공사 (심우관5층,창조관4,5층)\"/>
    </mc:Choice>
  </mc:AlternateContent>
  <x:bookViews>
    <x:workbookView xWindow="0" yWindow="0" windowWidth="28545" windowHeight="11325"/>
  </x:bookViews>
  <x:sheets>
    <x:sheet name="표지" sheetId="1" r:id="rId4"/>
    <x:sheet name="원가계산서" sheetId="2" r:id="rId5"/>
    <x:sheet name="공종별집계표" sheetId="3" r:id="rId6"/>
    <x:sheet name="심우관5층" sheetId="4" r:id="rId7"/>
    <x:sheet name="창조관5층" sheetId="5" r:id="rId8"/>
    <x:sheet name="창조관4층" sheetId="6" r:id="rId9"/>
  </x:sheets>
  <x:definedNames>
    <x:definedName name="_xlnm.Print_Area" localSheetId="1">원가계산서!$B$1:$G$30</x:definedName>
    <x:definedName name="_xlnm.Print_Area" localSheetId="2">공종별집계표!$A$1:$M$18</x:definedName>
    <x:definedName name="_xlnm.Print_Area" localSheetId="3">심우관5층!$A$1:$M$22</x:definedName>
    <x:definedName name="_xlnm.Print_Titles" localSheetId="1">원가계산서!$1:$3</x:definedName>
    <x:definedName name="_xlnm.Print_Titles" localSheetId="2">공종별집계표!$1:$4</x:definedName>
    <x:definedName name="_xlnm.Print_Titles" localSheetId="3">심우관5층!$1:$3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<x:sst xmlns:r="http://schemas.openxmlformats.org/officeDocument/2006/relationships" xmlns:c="http://schemas.openxmlformats.org/drawingml/2006/chart" xmlns:x="http://schemas.openxmlformats.org/spreadsheetml/2006/main" count="237" uniqueCount="104">
  <x:si>
    <x:t>노무비 * 3.56%</x:t>
  </x:si>
  <x:si>
    <x:t>규      격</x:t>
  </x:si>
  <x:si>
    <x:t>공급가액 * 10%</x:t>
  </x:si>
  <x:si>
    <x:t>경      비</x:t>
  </x:si>
  <x:si>
    <x:t>1. 유원대학교</x:t>
  </x:si>
  <x:si>
    <x:t>4way 실내기</x:t>
  </x:si>
  <x:si>
    <x:t>공 종 별 집 계 표</x:t>
  </x:si>
  <x:si>
    <x:t>공 종 별 내 역 서</x:t>
  </x:si>
  <x:si>
    <x:t>건설폐기물처리비</x:t>
  </x:si>
  <x:si>
    <x:t>노무비 * 1.01%</x:t>
  </x:si>
  <x:si>
    <x:t>품      명</x:t>
  </x:si>
  <x:si>
    <x:t>직접노무비 * 15%</x:t>
  </x:si>
  <x:si>
    <x:t>합      계</x:t>
  </x:si>
  <x:si>
    <x:t>냉,난방기 교체공사</x:t>
  </x:si>
  <x:si>
    <x:t>실외기 방진가드</x:t>
  </x:si>
  <x:si>
    <x:t>4way 판넬</x:t>
  </x:si>
  <x:si>
    <x:t>유연호수</x:t>
  </x:si>
  <x:si>
    <x:t>수량</x:t>
  </x:si>
  <x:si>
    <x:t>냉매</x:t>
  </x:si>
  <x:si>
    <x:t>(노무비 + 경비 + 일반관리비) * 10%</x:t>
  </x:si>
  <x:si>
    <x:t>직접노무비 * 3.595%</x:t>
  </x:si>
  <x:si>
    <x:t>산  재  보  험  료</x:t>
  </x:si>
  <x:si>
    <x:t>간  접  노  무  비</x:t>
  </x:si>
  <x:si>
    <x:t>총   공   사    비</x:t>
  </x:si>
  <x:si>
    <x:t>기   타    경   비</x:t>
  </x:si>
  <x:si>
    <x:t>경           비</x:t>
  </x:si>
  <x:si>
    <x:t>건강보험료 * 13.14%</x:t>
  </x:si>
  <x:si>
    <x:t>직  접  노  무  비</x:t>
  </x:si>
  <x:si>
    <x:t>공   급    가   액</x:t>
  </x:si>
  <x:si>
    <x:t>일  반  관  리  비</x:t>
  </x:si>
  <x:si>
    <x:t>직접노무비 * 4.75%</x:t>
  </x:si>
  <x:si>
    <x:t>고  용  보  험  료</x:t>
  </x:si>
  <x:si>
    <x:t>도      급      액</x:t>
  </x:si>
  <x:si>
    <x:t xml:space="preserve"> 금액 : 영원 (\)</x:t>
  </x:si>
  <x:si>
    <x:t>환  경  보  전  비</x:t>
  </x:si>
  <x:si>
    <x:t>간  접  재  료  비</x:t>
  </x:si>
  <x:si>
    <x:t>공 사 원 가 계 산 서</x:t>
  </x:si>
  <x:si>
    <x:t>직  접  재  료  비</x:t>
  </x:si>
  <x:si>
    <x:t>부  가  가  치  세</x:t>
  </x:si>
  <x:si>
    <x:t>C4</x:t>
  </x:si>
  <x:si>
    <x:t>대</x:t>
  </x:si>
  <x:si>
    <x:t>D4</x:t>
  </x:si>
  <x:si>
    <x:t>단위</x:t>
  </x:si>
  <x:si>
    <x:t>A2</x:t>
  </x:si>
  <x:si>
    <x:t>S2</x:t>
  </x:si>
  <x:si>
    <x:t>C5</x:t>
  </x:si>
  <x:si>
    <x:t>CA</x:t>
  </x:si>
  <x:si>
    <x:t>CS</x:t>
  </x:si>
  <x:si>
    <x:t>A1</x:t>
  </x:si>
  <x:si>
    <x:t>CL</x:t>
  </x:si>
  <x:si>
    <x:t>B1</x:t>
  </x:si>
  <x:si>
    <x:t>BS</x:t>
  </x:si>
  <x:si>
    <x:t>DH</x:t>
  </x:si>
  <x:si>
    <x:t>식</x:t>
  </x:si>
  <x:si>
    <x:t>M</x:t>
  </x:si>
  <x:si>
    <x:t>CH</x:t>
  </x:si>
  <x:si>
    <x:t>C2</x:t>
  </x:si>
  <x:si>
    <x:t>D9</x:t>
  </x:si>
  <x:si>
    <x:t>D2</x:t>
  </x:si>
  <x:si>
    <x:t>D1</x:t>
  </x:si>
  <x:si>
    <x:t>S1</x:t>
  </x:si>
  <x:si>
    <x:t>DB</x:t>
  </x:si>
  <x:si>
    <x:t>CG</x:t>
  </x:si>
  <x:si>
    <x:t>EA</x:t>
  </x:si>
  <x:si>
    <x:t>AS</x:t>
  </x:si>
  <x:si>
    <x:t>A3</x:t>
  </x:si>
  <x:si>
    <x:t>B2</x:t>
  </x:si>
  <x:si>
    <x:t>이              윤</x:t>
  </x:si>
  <x:si>
    <x:t>[ 합           계 ]</x:t>
  </x:si>
  <x:si>
    <x:t>순   공   사   원   가</x:t>
  </x:si>
  <x:si>
    <x:t>[ 소          계 ]</x:t>
  </x:si>
  <x:si>
    <x:t>구        성        비</x:t>
  </x:si>
  <x:si>
    <x:t>건설기계대여금지급보증서발급수수료</x:t>
  </x:si>
  <x:si>
    <x:t>공사명 : 유원대학교 냉,난방기 교체공사</x:t>
  </x:si>
  <x:si>
    <x:t xml:space="preserve">공사명 : </x:t>
  </x:si>
  <x:si>
    <x:t>기존냉매 수거</x:t>
  </x:si>
  <x:si>
    <x:t>견 적 서</x:t>
  </x:si>
  <x:si>
    <x:t>유선 리모컨</x:t>
  </x:si>
  <x:si>
    <x:t>단  가</x:t>
  </x:si>
  <x:si>
    <x:t>크레인비</x:t>
  </x:si>
  <x:si>
    <x:t>DVM 실외기</x:t>
  </x:si>
  <x:si>
    <x:t>금  액</x:t>
  </x:si>
  <x:si>
    <x:t>비  고</x:t>
  </x:si>
  <x:si>
    <x:t>안전관리비</x:t>
  </x:si>
  <x:si>
    <x:t>노  무  비</x:t>
  </x:si>
  <x:si>
    <x:t>재  료  비</x:t>
  </x:si>
  <x:si>
    <x:t>철거 및 설치</x:t>
  </x:si>
  <x:si>
    <x:t>계 * 5%</x:t>
  </x:si>
  <x:si>
    <x:t>※단위절사</x:t>
  </x:si>
  <x:si>
    <x:t>전기공사</x:t>
  </x:si>
  <x:si>
    <x:t>경        비</x:t>
  </x:si>
  <x:si>
    <x:t xml:space="preserve">        계</x:t>
  </x:si>
  <x:si>
    <x:t>비        목</x:t>
  </x:si>
  <x:si>
    <x:t>금      액</x:t>
  </x:si>
  <x:si>
    <x:t>노   무   비</x:t>
  </x:si>
  <x:si>
    <x:t>국민 연금 보험료</x:t>
  </x:si>
  <x:si>
    <x:t>산업안전보건관리비</x:t>
  </x:si>
  <x:si>
    <x:t>재   료   비</x:t>
  </x:si>
  <x:si>
    <x:t>국민 건강 보험료</x:t>
  </x:si>
  <x:si>
    <x:t>작 업 부 산 물</x:t>
  </x:si>
  <x:si>
    <x:t>노인장기요양보험료</x:t>
  </x:si>
  <x:si>
    <x:t>비      고</x:t>
  </x:si>
  <x:si>
    <x:t>양방향필터</x:t>
  </x:si>
  <x:si>
    <x:t>배관교체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</x:si>
</x:sst>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#,###"/>
    <x:numFmt numFmtId="165" formatCode="#,###;\-#,###;#;"/>
  </x:numFmts>
  <x:fonts count="19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돋움체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돋움체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4"/>
          <x:color rgb="ff000000"/>
          <x:b val="1"/>
          <x:u/>
          <hs:underlineType val="1"/>
          <hs:underlineShape val="solid"/>
          <hs:underline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24"/>
          <x:color rgb="ff000000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8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8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  <x:b val="1"/>
        </x:font>
      </mc:Fallback>
    </mc:AlternateContent>
    <x:font>
      <x:name val="맑은 고딕"/>
      <x:sz val="11"/>
      <x:color rgb="ff000000"/>
      <x:b val="1"/>
    </x:font>
    <mc:AlternateContent xmlns:mc="http://schemas.openxmlformats.org/markup-compatibility/2006">
      <mc:Choice xmlns:hs="http://schemas.haansoft.com/office/spreadsheet/8.0" Requires="hs">
        <x:font hs:extension="1">
          <x:name val="돋움체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체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48"/>
          <x:color rgb="ff000000"/>
          <x:u/>
          <hs:underlineType val="1"/>
          <hs:underlineShape val="solid"/>
          <hs:underline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48"/>
          <x:color rgb="ff000000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8"/>
          <x:color rgb="ff000000"/>
          <x:b val="1"/>
          <x:u/>
          <hs:underlineType val="1"/>
          <hs:underlineShape val="solid"/>
          <hs:underline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8"/>
          <x:color rgb="ff000000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24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체"/>
          <x:sz val="16"/>
          <x:color rgb="ff000000"/>
          <x:b val="1"/>
          <x:u/>
          <hs:underlineType val="1"/>
          <hs:underlineShape val="solid"/>
          <hs:underlineColor rgb="ff000000"/>
          <hs:size val="100"/>
          <hs:ratio val="100"/>
          <hs:spacing val="0"/>
          <hs:offset val="0"/>
        </x:font>
      </mc:Choice>
      <mc:Fallback>
        <x:font>
          <x:name val="돋움체"/>
          <x:sz val="16"/>
          <x:color rgb="ff000000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6"/>
          <x:color rgb="ff000000"/>
          <x:b val="1"/>
          <x:u/>
          <hs:underlineType val="1"/>
          <hs:underlineShape val="solid"/>
          <hs:underline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6"/>
          <x:color rgb="ff000000"/>
          <x:b val="1"/>
          <x:u/>
        </x:font>
      </mc:Fallback>
    </mc:AlternateContent>
  </x:fonts>
  <x:fills count="3">
    <x:fill>
      <x:patternFill patternType="none"/>
    </x:fill>
    <x:fill>
      <x:patternFill patternType="gray125"/>
    </x:fill>
    <x:fill>
      <x:patternFill patternType="solid">
        <x:fgColor rgb="ffdae3f3"/>
        <x:bgColor indexed="64"/>
      </x:patternFill>
    </x:fill>
  </x:fills>
  <x:borders count="15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double">
        <x:color auto="1"/>
      </x:left>
      <x:right>
        <x:color auto="1"/>
      </x:right>
      <x:top style="double">
        <x:color auto="1"/>
      </x:top>
      <x:bottom>
        <x:color auto="1"/>
      </x:bottom>
    </x:border>
    <x:border>
      <x:left>
        <x:color auto="1"/>
      </x:left>
      <x:right>
        <x:color auto="1"/>
      </x:right>
      <x:top style="double">
        <x:color auto="1"/>
      </x:top>
      <x:bottom>
        <x:color auto="1"/>
      </x:bottom>
    </x:border>
    <x:border>
      <x:left>
        <x:color auto="1"/>
      </x:left>
      <x:right style="double">
        <x:color auto="1"/>
      </x:right>
      <x:top style="double">
        <x:color auto="1"/>
      </x:top>
      <x:bottom>
        <x:color auto="1"/>
      </x:bottom>
    </x:border>
    <x:border>
      <x:left style="double">
        <x:color auto="1"/>
      </x:left>
      <x:right>
        <x:color auto="1"/>
      </x:right>
      <x:top>
        <x:color auto="1"/>
      </x:top>
      <x:bottom>
        <x:color auto="1"/>
      </x:bottom>
    </x:border>
    <x:border>
      <x:left>
        <x:color auto="1"/>
      </x:left>
      <x:right style="double">
        <x:color auto="1"/>
      </x:right>
      <x:top>
        <x:color auto="1"/>
      </x:top>
      <x:bottom>
        <x:color auto="1"/>
      </x:bottom>
    </x:border>
    <x:border>
      <x:left style="double">
        <x:color auto="1"/>
      </x:left>
      <x:right>
        <x:color auto="1"/>
      </x:right>
      <x:top>
        <x:color auto="1"/>
      </x:top>
      <x:bottom style="double">
        <x:color auto="1"/>
      </x:bottom>
    </x:border>
    <x:border>
      <x:left>
        <x:color auto="1"/>
      </x:left>
      <x:right>
        <x:color auto="1"/>
      </x:right>
      <x:top>
        <x:color auto="1"/>
      </x:top>
      <x:bottom style="double">
        <x:color auto="1"/>
      </x:bottom>
    </x:border>
    <x:border>
      <x:left>
        <x:color auto="1"/>
      </x:left>
      <x:right style="double">
        <x:color auto="1"/>
      </x:right>
      <x:top>
        <x:color auto="1"/>
      </x:top>
      <x:bottom style="double">
        <x:color auto="1"/>
      </x:bottom>
    </x:border>
    <x:border>
      <x:left style="double">
        <x:color auto="1"/>
      </x:left>
      <x:right style="double">
        <x:color auto="1"/>
      </x:right>
      <x:top>
        <x:color auto="1"/>
      </x:top>
      <x:bottom>
        <x:color auto="1"/>
      </x:bottom>
    </x:border>
    <x:border>
      <x:left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3">
    <x:xf numFmtId="0" fontId="0" fillId="0" borderId="0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  <x:xf numFmtId="0" fontId="6" fillId="0" borderId="0">
      <x:alignment horizontal="general" vertical="bottom"/>
    </x:xf>
  </x:cellStyleXfs>
  <x:cellXfs count="65">
    <x:xf numFmtId="0" fontId="0" fillId="0" borderId="0" xfId="0" applyNumberFormat="1" applyAlignment="1">
      <x:alignment horizontal="general" vertical="center"/>
    </x:xf>
    <x:xf numFmtId="0" fontId="7" fillId="0" borderId="1" xfId="0" quotePrefix="1" applyNumberFormat="1" applyFont="1" applyBorder="1" applyAlignment="1">
      <x:alignment horizontal="general" vertical="center" wrapText="1"/>
    </x:xf>
    <x:xf numFmtId="0" fontId="7" fillId="0" borderId="1" xfId="0" applyNumberFormat="1" applyFont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quotePrefix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quotePrefix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Alignment="1">
          <x:alignment horizontal="center" vertical="center"/>
        </x:xf>
      </mc:Fallback>
    </mc:AlternateContent>
    <x:xf numFmtId="0" fontId="8" fillId="0" borderId="2" xfId="2" applyNumberFormat="1" applyFont="1" applyBorder="1">
      <x:alignment horizontal="general" vertical="bottom"/>
    </x:xf>
    <x:xf numFmtId="0" fontId="7" fillId="0" borderId="3" xfId="2" applyNumberFormat="1" applyFont="1" applyBorder="1">
      <x:alignment horizontal="general" vertical="bottom"/>
    </x:xf>
    <x:xf numFmtId="0" fontId="7" fillId="0" borderId="4" xfId="2" applyNumberFormat="1" applyFont="1" applyBorder="1">
      <x:alignment horizontal="general" vertical="bottom"/>
    </x:xf>
    <x:xf numFmtId="0" fontId="7" fillId="0" borderId="0" xfId="0" applyNumberFormat="1" applyFont="1" applyAlignment="1">
      <x:alignment horizontal="general" vertical="center"/>
    </x:xf>
    <x:xf numFmtId="0" fontId="8" fillId="0" borderId="5" xfId="2" applyNumberFormat="1" applyFont="1" applyBorder="1">
      <x:alignment horizontal="general" vertical="bottom"/>
    </x:xf>
    <x:xf numFmtId="0" fontId="7" fillId="0" borderId="0" xfId="2" applyNumberFormat="1" applyFont="1">
      <x:alignment horizontal="general" vertical="bottom"/>
    </x:xf>
    <x:xf numFmtId="0" fontId="7" fillId="0" borderId="6" xfId="2" applyNumberFormat="1" applyFont="1" applyBorder="1">
      <x:alignment horizontal="general" vertical="bottom"/>
    </x:xf>
    <x:xf numFmtId="0" fontId="9" fillId="0" borderId="0" xfId="2" applyNumberFormat="1" applyFont="1" applyAlignment="1">
      <x:alignment horizontal="general" vertical="center"/>
    </x:xf>
    <x:xf numFmtId="0" fontId="10" fillId="0" borderId="0" xfId="2" applyNumberFormat="1" applyFont="1" applyAlignment="1">
      <x:alignment horizontal="general" vertical="center"/>
    </x:xf>
    <x:xf numFmtId="0" fontId="8" fillId="0" borderId="7" xfId="2" applyNumberFormat="1" applyFont="1" applyBorder="1">
      <x:alignment horizontal="general" vertical="bottom"/>
    </x:xf>
    <x:xf numFmtId="0" fontId="7" fillId="0" borderId="8" xfId="2" applyNumberFormat="1" applyFont="1" applyBorder="1">
      <x:alignment horizontal="general" vertical="bottom"/>
    </x:xf>
    <x:xf numFmtId="0" fontId="10" fillId="0" borderId="8" xfId="2" applyNumberFormat="1" applyFont="1" applyBorder="1" applyAlignment="1">
      <x:alignment horizontal="general" vertical="center"/>
    </x:xf>
    <x:xf numFmtId="0" fontId="7" fillId="0" borderId="9" xfId="2" applyNumberFormat="1" applyFont="1" applyBorder="1">
      <x:alignment horizontal="general" vertical="bottom"/>
    </x:xf>
    <x:xf numFmtId="0" fontId="11" fillId="0" borderId="1" xfId="0" quotePrefix="1" applyNumberFormat="1" applyFont="1" applyBorder="1" applyAlignment="1">
      <x:alignment horizontal="general" vertical="center" wrapText="1"/>
    </x:xf>
    <x:xf numFmtId="0" fontId="11" fillId="0" borderId="1" xfId="0" applyNumberFormat="1" applyFont="1" applyBorder="1" applyAlignment="1">
      <x:alignment horizontal="general" vertical="center" wrapText="1"/>
    </x:xf>
    <x:xf numFmtId="0" fontId="12" fillId="0" borderId="0" xfId="0" applyNumberFormat="1" applyFont="1" applyAlignment="1">
      <x:alignment horizontal="general" vertical="center"/>
    </x:xf>
    <x:xf numFmtId="0" fontId="0" fillId="0" borderId="1" xfId="0" quotePrefix="1" applyNumberFormat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0" fillId="0" borderId="1" xfId="0" quotePrefix="1" applyNumberForma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quotePrefix="1" applyNumberFormat="1" applyBorder="1" applyAlignment="1">
          <x:alignment horizontal="center" vertical="center" wrapText="1"/>
        </x:xf>
      </mc:Fallback>
    </mc:AlternateContent>
    <x:xf numFmtId="0" fontId="0" fillId="0" borderId="0" xfId="0" quotePrefix="1" applyNumberForma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2" fillId="0" borderId="1" xfId="0" quotePrefix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" xfId="0" quotePrefix="1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1" xfId="0" quotePrefix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1" xfId="0" quotePrefix="1" applyNumberFormat="1" applyFont="1" applyBorder="1" applyAlignment="1">
          <x:alignment horizontal="center" vertical="center" wrapText="1"/>
        </x:xf>
      </mc:Fallback>
    </mc:AlternateContent>
    <x:xf numFmtId="0" fontId="0" fillId="0" borderId="0" xfId="0" applyNumberFormat="1" applyAlignment="1">
      <x:alignment horizontal="general" vertical="bottom"/>
    </x:xf>
    <x:xf numFmtId="164" fontId="0" fillId="0" borderId="1" xfId="0" applyNumberFormat="1" applyBorder="1" applyAlignment="1">
      <x:alignment horizontal="general" vertical="center" wrapText="1"/>
    </x:xf>
    <x:xf numFmtId="164" fontId="11" fillId="0" borderId="1" xfId="0" applyNumberFormat="1" applyFont="1" applyBorder="1" applyAlignment="1">
      <x:alignment horizontal="general" vertical="center" wrapText="1"/>
    </x:xf>
    <x:xf numFmtId="164" fontId="7" fillId="0" borderId="1" xfId="0" applyNumberFormat="1" applyFont="1" applyBorder="1" applyAlignment="1">
      <x:alignment horizontal="general" vertical="center" wrapText="1"/>
    </x:xf>
    <x:xf numFmtId="41" fontId="7" fillId="0" borderId="1" xfId="0" quotePrefix="1" applyNumberFormat="1" applyFont="1" applyBorder="1" applyAlignment="1">
      <x:alignment horizontal="general" vertical="center" wrapText="1"/>
    </x:xf>
    <x:xf numFmtId="41" fontId="7" fillId="0" borderId="1" xfId="0" applyNumberFormat="1" applyFont="1" applyBorder="1" applyAlignment="1">
      <x:alignment horizontal="general" vertical="center" wrapText="1"/>
    </x:xf>
    <x:xf numFmtId="41" fontId="7" fillId="0" borderId="1" xfId="1" applyNumberFormat="1" applyFont="1" applyBorder="1" applyAlignment="1">
      <x:alignment horizontal="general" vertical="center" wrapText="1"/>
    </x:xf>
    <x:xf numFmtId="41" fontId="7" fillId="0" borderId="1" xfId="1" quotePrefix="1" applyNumberFormat="1" applyFont="1" applyBorder="1" applyAlignment="1">
      <x:alignment horizontal="general" vertical="center" wrapText="1"/>
    </x:xf>
    <x:xf numFmtId="165" fontId="7" fillId="0" borderId="1" xfId="0" applyNumberFormat="1" applyFont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13" fillId="2" borderId="1" xfId="0" quotePrefix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2" borderId="1" xfId="0" quotePrefix="1" applyNumberFormat="1" applyFont="1" applyFill="1" applyBorder="1" applyAlignment="1">
          <x:alignment horizontal="center" vertical="center" wrapText="1"/>
        </x:xf>
      </mc:Fallback>
    </mc:AlternateContent>
    <x:xf numFmtId="0" fontId="0" fillId="0" borderId="1" xfId="0" quotePrefix="1" applyNumberFormat="1" applyFont="1" applyBorder="1" applyAlignment="1">
      <x:alignment horizontal="general" vertical="center" wrapText="1"/>
    </x:xf>
    <x:xf numFmtId="0" fontId="0" fillId="0" borderId="1" xfId="0" quotePrefix="1" applyNumberFormat="1" applyBorder="1" applyAlignment="1">
      <x:alignment horizontal="general" vertical="center" wrapText="1"/>
    </x:xf>
    <x:xf numFmtId="0" fontId="0" fillId="0" borderId="0" xfId="0" quotePrefix="1" applyNumberForma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1" xfId="0" quotePrefix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quotePrefix="1" applyNumberFormat="1" applyFont="1" applyBorder="1" applyAlignment="1">
          <x:alignment horizontal="center" vertical="center" wrapText="1"/>
        </x:xf>
      </mc:Fallback>
    </mc:AlternateContent>
    <x:xf numFmtId="0" fontId="0" fillId="0" borderId="0" xfId="0" applyNumberFormat="1" applyFont="1" applyFill="1" applyBorder="1" applyAlignment="1" applyProtection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4" fillId="0" borderId="0" xfId="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0" xfId="2" applyNumberFormat="1" applyFont="1" applyAlignment="1">
          <x:alignment horizontal="center" vertical="center"/>
        </x:xf>
      </mc:Fallback>
    </mc:AlternateContent>
    <x:xf numFmtId="0" fontId="7" fillId="0" borderId="0" xfId="0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5" fillId="0" borderId="10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0" xfId="2" applyNumberFormat="1" applyFont="1" applyBorder="1" applyAlignment="1">
          <x:alignment horizontal="center" vertical="center"/>
        </x:xf>
      </mc:Fallback>
    </mc:AlternateContent>
    <x:xf numFmtId="0" fontId="0" fillId="0" borderId="6" xfId="0" applyNumberFormat="1" applyBorder="1" applyAlignment="1">
      <x:alignment horizontal="general" vertical="bottom"/>
    </x:xf>
    <x:xf numFmtId="0" fontId="0" fillId="0" borderId="5" xfId="0" applyNumberFormat="1" applyBorder="1" applyAlignment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16" fillId="0" borderId="0" xfId="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0" borderId="0" xfId="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0" xfId="0" applyNumberFormat="1" applyFont="1" applyAlignment="1">
          <x:alignment horizontal="center" vertical="center"/>
        </x:xf>
      </mc:Fallback>
    </mc:AlternateContent>
    <x:xf numFmtId="0" fontId="0" fillId="0" borderId="0" xfId="0" applyNumberFormat="1" applyAlignment="1">
      <x:alignment horizontal="general" vertical="bottom"/>
    </x:xf>
    <x:xf numFmtId="0" fontId="13" fillId="0" borderId="0" xfId="0" quotePrefix="1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3" fillId="0" borderId="0" xfId="0" applyNumberFormat="1" applyFont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0" xfId="0" applyNumberFormat="1" applyFont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2" borderId="1" xfId="0" quotePrefix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2" borderId="1" xfId="0" quotePrefix="1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11" xfId="0" applyNumberFormat="1" applyFill="1" applyBorder="1" applyAlignment="1">
      <x:alignment horizontal="general" vertical="bottom"/>
    </x:xf>
    <x:xf numFmtId="0" fontId="0" fillId="2" borderId="12" xfId="0" applyNumberFormat="1" applyFill="1" applyBorder="1" applyAlignment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0" quotePrefix="1" applyNumberFormat="1" applyBorder="1" applyAlignment="1" hs:applyExtension="1">
          <x:alignment horizontal="distributed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quotePrefix="1" applyNumberFormat="1" applyBorder="1" applyAlignment="1">
          <x:alignment horizontal="distributed" vertical="center" wrapText="1"/>
        </x:xf>
      </mc:Fallback>
    </mc:AlternateContent>
    <x:xf numFmtId="0" fontId="0" fillId="0" borderId="13" xfId="0" applyNumberFormat="1" applyBorder="1" applyAlignment="1">
      <x:alignment horizontal="general" vertical="bottom"/>
    </x:xf>
    <x:xf numFmtId="0" fontId="0" fillId="0" borderId="14" xfId="0" applyNumberFormat="1" applyBorder="1" applyAlignment="1">
      <x:alignment horizontal="general" vertical="bottom"/>
    </x:xf>
    <x:xf numFmtId="0" fontId="0" fillId="0" borderId="1" xfId="0" quotePrefix="1" applyNumberFormat="1" applyBorder="1" applyAlignment="1">
      <x:alignment horizontal="general" vertical="center" wrapText="1"/>
    </x:xf>
    <x:xf numFmtId="0" fontId="0" fillId="0" borderId="11" xfId="0" applyNumberFormat="1" applyBorder="1" applyAlignment="1">
      <x:alignment horizontal="general" vertical="bottom"/>
    </x:xf>
    <x:xf numFmtId="0" fontId="0" fillId="0" borderId="12" xfId="0" applyNumberFormat="1" applyBorder="1" applyAlignment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18" fillId="0" borderId="0" xfId="0" quotePrefix="1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0" xfId="0" quotePrefix="1" applyNumberFormat="1" applyFont="1" applyAlignment="1">
          <x:alignment horizontal="center" vertical="center"/>
        </x:xf>
      </mc:Fallback>
    </mc:AlternateContent>
    <x:xf numFmtId="0" fontId="0" fillId="0" borderId="0" xfId="0" quotePrefix="1" applyNumberForma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2" fillId="0" borderId="1" xfId="0" quotePrefix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" xfId="0" quotePrefix="1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Alignment="1">
          <x:alignment horizontal="center" vertical="center"/>
        </x:xf>
      </mc:Fallback>
    </mc:AlternateContent>
  </x:cellXfs>
  <x:cellStyles count="3">
    <x:cellStyle name="표준" xfId="0" builtinId="0"/>
    <x:cellStyle name="쉼표 [0]" xfId="1" builtinId="6"/>
    <x:cellStyle name="표준_(주)청원 공장신축 전기공사" xfId="2"/>
  </x:cellStyles>
  <x:dxfs/>
  <x:tableStyles count="0" defaultTableStyle="TableStyleMedium2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Relationship Id="rId7" Type="http://schemas.openxmlformats.org/officeDocument/2006/relationships/worksheet" Target="worksheets/sheet4.xml"  /><Relationship Id="rId8" Type="http://schemas.openxmlformats.org/officeDocument/2006/relationships/worksheet" Target="worksheets/sheet5.xml"  /><Relationship Id="rId9" Type="http://schemas.openxmlformats.org/officeDocument/2006/relationships/worksheet" Target="worksheets/sheet6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K33"/>
  <x:sheetViews>
    <x:sheetView tabSelected="1" topLeftCell="A1" zoomScaleNormal="100" zoomScaleSheetLayoutView="100" workbookViewId="0">
      <x:selection activeCell="H26" activeCellId="0" sqref="H26:H26"/>
    </x:sheetView>
  </x:sheetViews>
  <x:sheetFormatPr defaultColWidth="9" defaultRowHeight="15" customHeight="1"/>
  <x:cols>
    <x:col min="1" max="11" width="11.25" style="9" customWidth="1"/>
    <x:col min="12" max="12" width="9" style="9" customWidth="1"/>
    <x:col min="13" max="16384" width="9" style="9"/>
  </x:cols>
  <x:sheetData>
    <x:row r="1" spans="1:11" customHeight="1">
      <x:c r="A1" s="6"/>
      <x:c r="B1" s="7"/>
      <x:c r="C1" s="7"/>
      <x:c r="D1" s="7"/>
      <x:c r="E1" s="7"/>
      <x:c r="F1" s="7"/>
      <x:c r="G1" s="7"/>
      <x:c r="H1" s="7"/>
      <x:c r="I1" s="7"/>
      <x:c r="J1" s="7"/>
      <x:c r="K1" s="8"/>
    </x:row>
    <x:row r="2" spans="1:11" customHeight="1">
      <x:c r="A2" s="10"/>
      <x:c r="B2" s="11"/>
      <x:c r="C2" s="11"/>
      <x:c r="D2" s="11"/>
      <x:c r="E2" s="11"/>
      <x:c r="F2" s="11"/>
      <x:c r="G2" s="11"/>
      <x:c r="H2" s="11"/>
      <x:c r="I2" s="11"/>
      <x:c r="J2" s="11"/>
      <x:c r="K2" s="12"/>
    </x:row>
    <x:row r="3" spans="1:11" customHeight="1">
      <x:c r="A3" s="10"/>
      <x:c r="B3" s="11"/>
      <x:c r="C3" s="11"/>
      <x:c r="D3" s="11"/>
      <x:c r="E3" s="11"/>
      <x:c r="F3" s="11"/>
      <x:c r="G3" s="11"/>
      <x:c r="H3" s="11"/>
      <x:c r="I3" s="11"/>
      <x:c r="J3" s="11"/>
      <x:c r="K3" s="12"/>
    </x:row>
    <x:row r="4" spans="1:11" customHeight="1">
      <x:c r="A4" s="10"/>
      <x:c r="B4" s="11"/>
      <x:c r="C4" s="11"/>
      <x:c r="D4" s="11"/>
      <x:c r="E4" s="11"/>
      <x:c r="F4" s="11"/>
      <x:c r="G4" s="11"/>
      <x:c r="H4" s="11"/>
      <x:c r="I4" s="11"/>
      <x:c r="J4" s="11"/>
      <x:c r="K4" s="12"/>
    </x:row>
    <x:row r="5" spans="1:11" customHeight="1">
      <x:c r="A5" s="10"/>
      <x:c r="B5" s="11"/>
      <x:c r="C5" s="42" t="s">
        <x:v>76</x:v>
      </x:c>
      <x:c r="D5" s="43"/>
      <x:c r="E5" s="43"/>
      <x:c r="F5" s="43"/>
      <x:c r="G5" s="43"/>
      <x:c r="H5" s="43"/>
      <x:c r="I5" s="43"/>
      <x:c r="J5" s="11"/>
      <x:c r="K5" s="12"/>
    </x:row>
    <x:row r="6" spans="1:11" customHeight="1">
      <x:c r="A6" s="10"/>
      <x:c r="B6" s="11"/>
      <x:c r="C6" s="43"/>
      <x:c r="D6" s="43"/>
      <x:c r="E6" s="43"/>
      <x:c r="F6" s="43"/>
      <x:c r="G6" s="43"/>
      <x:c r="H6" s="43"/>
      <x:c r="I6" s="43"/>
      <x:c r="J6" s="11"/>
      <x:c r="K6" s="12"/>
    </x:row>
    <x:row r="7" spans="1:11" customHeight="1">
      <x:c r="A7" s="10"/>
      <x:c r="B7" s="11"/>
      <x:c r="C7" s="43"/>
      <x:c r="D7" s="43"/>
      <x:c r="E7" s="43"/>
      <x:c r="F7" s="43"/>
      <x:c r="G7" s="43"/>
      <x:c r="H7" s="43"/>
      <x:c r="I7" s="43"/>
      <x:c r="J7" s="11"/>
      <x:c r="K7" s="12"/>
    </x:row>
    <x:row r="8" spans="1:11" customHeight="1">
      <x:c r="A8" s="10"/>
      <x:c r="B8" s="11"/>
      <x:c r="C8" s="43"/>
      <x:c r="D8" s="43"/>
      <x:c r="E8" s="43"/>
      <x:c r="F8" s="43"/>
      <x:c r="G8" s="43"/>
      <x:c r="H8" s="43"/>
      <x:c r="I8" s="43"/>
      <x:c r="J8" s="11"/>
      <x:c r="K8" s="12"/>
    </x:row>
    <x:row r="9" spans="1:11" customHeight="1">
      <x:c r="A9" s="10"/>
      <x:c r="B9" s="11"/>
      <x:c r="C9" s="43"/>
      <x:c r="D9" s="43"/>
      <x:c r="E9" s="43"/>
      <x:c r="F9" s="43"/>
      <x:c r="G9" s="43"/>
      <x:c r="H9" s="43"/>
      <x:c r="I9" s="43"/>
      <x:c r="J9" s="11"/>
      <x:c r="K9" s="12"/>
    </x:row>
    <x:row r="10" spans="1:11" customHeight="1">
      <x:c r="A10" s="10"/>
      <x:c r="B10" s="11"/>
      <x:c r="C10" s="43"/>
      <x:c r="D10" s="43"/>
      <x:c r="E10" s="43"/>
      <x:c r="F10" s="43"/>
      <x:c r="G10" s="43"/>
      <x:c r="H10" s="43"/>
      <x:c r="I10" s="43"/>
      <x:c r="J10" s="11"/>
      <x:c r="K10" s="12"/>
    </x:row>
    <x:row r="11" spans="1:11" customHeight="1">
      <x:c r="A11" s="10"/>
      <x:c r="B11" s="11"/>
      <x:c r="C11" s="43"/>
      <x:c r="D11" s="43"/>
      <x:c r="E11" s="43"/>
      <x:c r="F11" s="43"/>
      <x:c r="G11" s="43"/>
      <x:c r="H11" s="43"/>
      <x:c r="I11" s="43"/>
      <x:c r="J11" s="11"/>
      <x:c r="K11" s="12"/>
    </x:row>
    <x:row r="12" spans="1:11" customHeight="1">
      <x:c r="A12" s="10"/>
      <x:c r="B12" s="11"/>
      <x:c r="C12" s="11"/>
      <x:c r="D12" s="11"/>
      <x:c r="E12" s="11"/>
      <x:c r="F12" s="11"/>
      <x:c r="G12" s="11"/>
      <x:c r="H12" s="11"/>
      <x:c r="I12" s="11"/>
      <x:c r="J12" s="11"/>
      <x:c r="K12" s="12"/>
    </x:row>
    <x:row r="13" spans="1:11" customHeight="1">
      <x:c r="A13" s="10"/>
      <x:c r="B13" s="11"/>
      <x:c r="C13" s="11"/>
      <x:c r="D13" s="11"/>
      <x:c r="E13" s="11"/>
      <x:c r="F13" s="11"/>
      <x:c r="G13" s="11"/>
      <x:c r="H13" s="11"/>
      <x:c r="I13" s="11"/>
      <x:c r="J13" s="11"/>
      <x:c r="K13" s="12"/>
    </x:row>
    <x:row r="14" spans="1:11" customHeight="1">
      <x:c r="A14" s="10"/>
      <x:c r="B14" s="11"/>
      <x:c r="C14" s="11"/>
      <x:c r="D14" s="13"/>
      <x:c r="E14" s="13"/>
      <x:c r="F14" s="13"/>
      <x:c r="G14" s="13"/>
      <x:c r="H14" s="13"/>
      <x:c r="I14" s="13"/>
      <x:c r="J14" s="11"/>
      <x:c r="K14" s="12"/>
    </x:row>
    <x:row r="15" spans="1:11" customHeight="1">
      <x:c r="A15" s="10"/>
      <x:c r="B15" s="11"/>
      <x:c r="C15" s="11"/>
      <x:c r="D15" s="13"/>
      <x:c r="E15" s="13"/>
      <x:c r="F15" s="13"/>
      <x:c r="G15" s="13"/>
      <x:c r="H15" s="13"/>
      <x:c r="I15" s="13"/>
      <x:c r="J15" s="11"/>
      <x:c r="K15" s="12"/>
    </x:row>
    <x:row r="16" spans="1:11" customHeight="1">
      <x:c r="A16" s="10"/>
      <x:c r="B16" s="11"/>
      <x:c r="C16" s="11"/>
      <x:c r="D16" s="11"/>
      <x:c r="E16" s="11"/>
      <x:c r="F16" s="11"/>
      <x:c r="G16" s="11"/>
      <x:c r="H16" s="11"/>
      <x:c r="I16" s="11"/>
      <x:c r="J16" s="11"/>
      <x:c r="K16" s="12"/>
    </x:row>
    <x:row r="17" spans="1:11" customHeight="1">
      <x:c r="A17" s="10"/>
      <x:c r="B17" s="11"/>
      <x:c r="C17" s="11"/>
      <x:c r="D17" s="11"/>
      <x:c r="E17" s="11"/>
      <x:c r="F17" s="11"/>
      <x:c r="G17" s="11"/>
      <x:c r="H17" s="11"/>
      <x:c r="I17" s="11"/>
      <x:c r="J17" s="11"/>
      <x:c r="K17" s="12"/>
    </x:row>
    <x:row r="18" spans="1:11" customHeight="1">
      <x:c r="A18" s="44" t="s">
        <x:v>73</x:v>
      </x:c>
      <x:c r="B18" s="43"/>
      <x:c r="C18" s="43"/>
      <x:c r="D18" s="43"/>
      <x:c r="E18" s="43"/>
      <x:c r="F18" s="43"/>
      <x:c r="G18" s="43"/>
      <x:c r="H18" s="43"/>
      <x:c r="I18" s="43"/>
      <x:c r="J18" s="43"/>
      <x:c r="K18" s="45"/>
    </x:row>
    <x:row r="19" spans="1:11" customHeight="1">
      <x:c r="A19" s="46"/>
      <x:c r="B19" s="43"/>
      <x:c r="C19" s="43"/>
      <x:c r="D19" s="43"/>
      <x:c r="E19" s="43"/>
      <x:c r="F19" s="43"/>
      <x:c r="G19" s="43"/>
      <x:c r="H19" s="43"/>
      <x:c r="I19" s="43"/>
      <x:c r="J19" s="43"/>
      <x:c r="K19" s="45"/>
    </x:row>
    <x:row r="20" spans="1:11" customHeight="1">
      <x:c r="A20" s="46"/>
      <x:c r="B20" s="43"/>
      <x:c r="C20" s="43"/>
      <x:c r="D20" s="43"/>
      <x:c r="E20" s="43"/>
      <x:c r="F20" s="43"/>
      <x:c r="G20" s="43"/>
      <x:c r="H20" s="43"/>
      <x:c r="I20" s="43"/>
      <x:c r="J20" s="43"/>
      <x:c r="K20" s="45"/>
    </x:row>
    <x:row r="21" spans="1:11" customHeight="1">
      <x:c r="A21" s="10"/>
      <x:c r="B21" s="11"/>
      <x:c r="C21" s="11"/>
      <x:c r="D21" s="11"/>
      <x:c r="E21" s="11"/>
      <x:c r="F21" s="11"/>
      <x:c r="G21" s="11"/>
      <x:c r="H21" s="11"/>
      <x:c r="I21" s="11"/>
      <x:c r="J21" s="11"/>
      <x:c r="K21" s="12"/>
    </x:row>
    <x:row r="22" spans="1:11" customHeight="1">
      <x:c r="A22" s="10"/>
      <x:c r="B22" s="11"/>
      <x:c r="C22" s="11"/>
      <x:c r="D22" s="11"/>
      <x:c r="E22" s="11"/>
      <x:c r="F22" s="11"/>
      <x:c r="G22" s="11"/>
      <x:c r="H22" s="11"/>
      <x:c r="I22" s="11"/>
      <x:c r="J22" s="11"/>
      <x:c r="K22" s="12"/>
    </x:row>
    <x:row r="23" spans="1:11" customHeight="1">
      <x:c r="A23" s="10"/>
      <x:c r="B23" s="11"/>
      <x:c r="C23" s="11"/>
      <x:c r="D23" s="11"/>
      <x:c r="E23" s="11"/>
      <x:c r="F23" s="11"/>
      <x:c r="G23" s="11"/>
      <x:c r="H23" s="11"/>
      <x:c r="I23" s="11"/>
      <x:c r="J23" s="11"/>
      <x:c r="K23" s="12"/>
    </x:row>
    <x:row r="24" spans="1:11" customHeight="1">
      <x:c r="A24" s="10"/>
      <x:c r="B24" s="11"/>
      <x:c r="C24" s="11"/>
      <x:c r="D24" s="11"/>
      <x:c r="E24" s="11"/>
      <x:c r="F24" s="11"/>
      <x:c r="G24" s="11"/>
      <x:c r="H24" s="11"/>
      <x:c r="I24" s="11"/>
      <x:c r="J24" s="11"/>
      <x:c r="K24" s="12"/>
    </x:row>
    <x:row r="25" spans="1:11" customHeight="1">
      <x:c r="A25" s="10"/>
      <x:c r="B25" s="11"/>
      <x:c r="C25" s="11"/>
      <x:c r="D25" s="11"/>
      <x:c r="E25" s="11"/>
      <x:c r="F25" s="11"/>
      <x:c r="G25" s="11"/>
      <x:c r="H25" s="11"/>
      <x:c r="I25" s="11"/>
      <x:c r="J25" s="11"/>
      <x:c r="K25" s="12"/>
    </x:row>
    <x:row r="26" spans="1:11" customHeight="1">
      <x:c r="A26" s="10"/>
      <x:c r="B26" s="11"/>
      <x:c r="C26" s="11"/>
      <x:c r="D26" s="11"/>
      <x:c r="E26" s="11"/>
      <x:c r="F26" s="11"/>
      <x:c r="G26" s="11"/>
      <x:c r="H26" s="11"/>
      <x:c r="I26" s="11"/>
      <x:c r="J26" s="11"/>
      <x:c r="K26" s="12"/>
    </x:row>
    <x:row r="27" spans="1:11" customHeight="1">
      <x:c r="A27" s="10"/>
      <x:c r="B27" s="11"/>
      <x:c r="C27" s="47"/>
      <x:c r="D27" s="43"/>
      <x:c r="E27" s="43"/>
      <x:c r="F27" s="43"/>
      <x:c r="G27" s="43"/>
      <x:c r="H27" s="43"/>
      <x:c r="I27" s="43"/>
      <x:c r="J27" s="11"/>
      <x:c r="K27" s="12"/>
    </x:row>
    <x:row r="28" spans="1:11" customHeight="1">
      <x:c r="A28" s="10"/>
      <x:c r="B28" s="11"/>
      <x:c r="C28" s="43"/>
      <x:c r="D28" s="43"/>
      <x:c r="E28" s="43"/>
      <x:c r="F28" s="43"/>
      <x:c r="G28" s="43"/>
      <x:c r="H28" s="43"/>
      <x:c r="I28" s="43"/>
      <x:c r="J28" s="11"/>
      <x:c r="K28" s="12"/>
    </x:row>
    <x:row r="29" spans="1:11" customHeight="1">
      <x:c r="A29" s="10"/>
      <x:c r="B29" s="11"/>
      <x:c r="C29" s="14"/>
      <x:c r="D29" s="14"/>
      <x:c r="E29" s="14"/>
      <x:c r="F29" s="14"/>
      <x:c r="G29" s="14"/>
      <x:c r="H29" s="14"/>
      <x:c r="I29" s="14"/>
      <x:c r="J29" s="11"/>
      <x:c r="K29" s="12"/>
    </x:row>
    <x:row r="30" spans="1:11" customHeight="1">
      <x:c r="A30" s="10"/>
      <x:c r="B30" s="11"/>
      <x:c r="C30" s="14"/>
      <x:c r="D30" s="14"/>
      <x:c r="E30" s="14"/>
      <x:c r="F30" s="14"/>
      <x:c r="G30" s="14"/>
      <x:c r="H30" s="14"/>
      <x:c r="I30" s="14"/>
      <x:c r="J30" s="11"/>
      <x:c r="K30" s="12"/>
    </x:row>
    <x:row r="31" spans="1:11" customHeight="1">
      <x:c r="A31" s="10"/>
      <x:c r="B31" s="11"/>
      <x:c r="C31" s="14"/>
      <x:c r="D31" s="14"/>
      <x:c r="E31" s="14"/>
      <x:c r="F31" s="14"/>
      <x:c r="G31" s="14"/>
      <x:c r="H31" s="14"/>
      <x:c r="I31" s="14"/>
      <x:c r="J31" s="11"/>
      <x:c r="K31" s="12"/>
    </x:row>
    <x:row r="32" spans="1:11" customHeight="1">
      <x:c r="A32" s="10"/>
      <x:c r="B32" s="11"/>
      <x:c r="C32" s="14"/>
      <x:c r="D32" s="14"/>
      <x:c r="E32" s="14"/>
      <x:c r="F32" s="14"/>
      <x:c r="G32" s="14"/>
      <x:c r="H32" s="14"/>
      <x:c r="I32" s="14"/>
      <x:c r="J32" s="11"/>
      <x:c r="K32" s="12"/>
    </x:row>
    <x:row r="33" spans="1:11" customHeight="1">
      <x:c r="A33" s="15"/>
      <x:c r="B33" s="16"/>
      <x:c r="C33" s="17"/>
      <x:c r="D33" s="17"/>
      <x:c r="E33" s="17"/>
      <x:c r="F33" s="17"/>
      <x:c r="G33" s="17"/>
      <x:c r="H33" s="17"/>
      <x:c r="I33" s="17"/>
      <x:c r="J33" s="16"/>
      <x:c r="K33" s="18"/>
    </x:row>
  </x:sheetData>
  <x:mergeCells count="3">
    <x:mergeCell ref="C5:I11"/>
    <x:mergeCell ref="A18:K20"/>
    <x:mergeCell ref="C27:I28"/>
  </x:mergeCells>
  <x:pageMargins left="0.69972223043441772461" right="0.69972223043441772461" top="0.75" bottom="0.75" header="0.30000001192092895508" footer="0.30000001192092895508"/>
  <x:pageSetup paperSize="9" scale="100" firstPageNumber="1" fitToWidth="0" fitToHeight="0" orientation="portrait" usePrinterDefaults="1" blackAndWhite="0" draft="0" useFirstPageNumber="0" horizontalDpi="0" verticalDpi="0" copies="1"/>
  <x:headerFooter differentOddEven="0" differentFirst="0" scaleWithDoc="1" alignWithMargin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>
    <x:pageSetUpPr autoPageBreaks="1" fitToPage="1"/>
  </x:sheetPr>
  <x:dimension ref="A1:G30"/>
  <x:sheetViews>
    <x:sheetView view="pageBreakPreview" topLeftCell="B10" zoomScaleNormal="100" zoomScaleSheetLayoutView="100" workbookViewId="0">
      <x:selection activeCell="F22" activeCellId="0" sqref="F22:F22"/>
    </x:sheetView>
  </x:sheetViews>
  <x:sheetFormatPr defaultColWidth="9" defaultRowHeight="16.39999999999999857891"/>
  <x:cols>
    <x:col min="1" max="1" width="0" style="27" hidden="1"/>
    <x:col min="2" max="3" width="4.625" style="27" customWidth="1"/>
    <x:col min="4" max="4" width="35.5" style="27" customWidth="1"/>
    <x:col min="5" max="5" width="25.625" style="27" customWidth="1"/>
    <x:col min="6" max="6" width="60.5" style="27" customWidth="1"/>
    <x:col min="7" max="7" width="30.625" style="27" customWidth="1"/>
  </x:cols>
  <x:sheetData>
    <x:row r="1" spans="2:7" ht="24" customHeight="1">
      <x:c r="B1" s="48" t="s">
        <x:v>36</x:v>
      </x:c>
      <x:c r="C1" s="49"/>
      <x:c r="D1" s="49"/>
      <x:c r="E1" s="49"/>
      <x:c r="F1" s="49"/>
      <x:c r="G1" s="49"/>
    </x:row>
    <x:row r="2" spans="2:7" ht="21.94999999999999928946" customHeight="1">
      <x:c r="B2" s="50" t="s">
        <x:v>74</x:v>
      </x:c>
      <x:c r="C2" s="49"/>
      <x:c r="D2" s="49"/>
      <x:c r="E2" s="49"/>
      <x:c r="F2" s="51" t="str">
        <x:f>" 금액 : "&amp;NUMBERSTRING(E30,1)&amp;"원"&amp;" (\"&amp;TEXT(E30,"#,###")&amp;")"</x:f>
        <x:v xml:space="preserve"> 금액 : 영원 (\)</x:v>
      </x:c>
      <x:c r="G2" s="49"/>
    </x:row>
    <x:row r="3" spans="2:7" ht="21.94999999999999928946" customHeight="1">
      <x:c r="B3" s="52" t="s">
        <x:v>92</x:v>
      </x:c>
      <x:c r="C3" s="53"/>
      <x:c r="D3" s="54"/>
      <x:c r="E3" s="36" t="s">
        <x:v>93</x:v>
      </x:c>
      <x:c r="F3" s="36" t="s">
        <x:v>71</x:v>
      </x:c>
      <x:c r="G3" s="36" t="s">
        <x:v>101</x:v>
      </x:c>
    </x:row>
    <x:row r="4" spans="1:7" ht="21.94999999999999928946" customHeight="1">
      <x:c r="A4" s="24" t="s">
        <x:v>48</x:v>
      </x:c>
      <x:c r="B4" s="55" t="s">
        <x:v>69</x:v>
      </x:c>
      <x:c r="C4" s="55" t="s">
        <x:v>97</x:v>
      </x:c>
      <x:c r="D4" s="23" t="s">
        <x:v>37</x:v>
      </x:c>
      <x:c r="E4" s="28">
        <x:f>공종별집계표!F18</x:f>
        <x:v>0</x:v>
      </x:c>
      <x:c r="F4" s="22"/>
      <x:c r="G4" s="22"/>
    </x:row>
    <x:row r="5" spans="1:7" ht="21.94999999999999928946" customHeight="1">
      <x:c r="A5" s="24" t="s">
        <x:v>43</x:v>
      </x:c>
      <x:c r="B5" s="56"/>
      <x:c r="C5" s="56"/>
      <x:c r="D5" s="23" t="s">
        <x:v>35</x:v>
      </x:c>
      <x:c r="E5" s="28">
        <x:v>0</x:v>
      </x:c>
      <x:c r="F5" s="22"/>
      <x:c r="G5" s="22"/>
    </x:row>
    <x:row r="6" spans="1:7" ht="21.94999999999999928946" customHeight="1">
      <x:c r="A6" s="24" t="s">
        <x:v>65</x:v>
      </x:c>
      <x:c r="B6" s="56"/>
      <x:c r="C6" s="56"/>
      <x:c r="D6" s="23" t="s">
        <x:v>99</x:v>
      </x:c>
      <x:c r="E6" s="28"/>
      <x:c r="F6" s="22"/>
      <x:c r="G6" s="22"/>
    </x:row>
    <x:row r="7" spans="1:7" ht="21.94999999999999928946" customHeight="1">
      <x:c r="A7" s="24" t="s">
        <x:v>64</x:v>
      </x:c>
      <x:c r="B7" s="56"/>
      <x:c r="C7" s="57"/>
      <x:c r="D7" s="23" t="s">
        <x:v>70</x:v>
      </x:c>
      <x:c r="E7" s="28">
        <x:f>TRUNC(E4+E5-E6,0)</x:f>
        <x:v>0</x:v>
      </x:c>
      <x:c r="F7" s="22"/>
      <x:c r="G7" s="22"/>
    </x:row>
    <x:row r="8" spans="1:7" ht="21.94999999999999928946" customHeight="1">
      <x:c r="A8" s="24" t="s">
        <x:v>50</x:v>
      </x:c>
      <x:c r="B8" s="56"/>
      <x:c r="C8" s="55" t="s">
        <x:v>94</x:v>
      </x:c>
      <x:c r="D8" s="23" t="s">
        <x:v>27</x:v>
      </x:c>
      <x:c r="E8" s="28">
        <x:f>공종별집계표!H18</x:f>
        <x:v>0</x:v>
      </x:c>
      <x:c r="F8" s="22"/>
      <x:c r="G8" s="22"/>
    </x:row>
    <x:row r="9" spans="1:7" ht="21.94999999999999928946" customHeight="1">
      <x:c r="A9" s="24" t="s">
        <x:v>66</x:v>
      </x:c>
      <x:c r="B9" s="56"/>
      <x:c r="C9" s="56"/>
      <x:c r="D9" s="23" t="s">
        <x:v>22</x:v>
      </x:c>
      <x:c r="E9" s="28">
        <x:f>E8*0.15</x:f>
        <x:v>0</x:v>
      </x:c>
      <x:c r="F9" s="37" t="s">
        <x:v>11</x:v>
      </x:c>
      <x:c r="G9" s="22"/>
    </x:row>
    <x:row r="10" spans="1:7" ht="21.94999999999999928946" customHeight="1">
      <x:c r="A10" s="24" t="s">
        <x:v>51</x:v>
      </x:c>
      <x:c r="B10" s="56"/>
      <x:c r="C10" s="57"/>
      <x:c r="D10" s="23" t="s">
        <x:v>70</x:v>
      </x:c>
      <x:c r="E10" s="28">
        <x:f>TRUNC(E8+E9,0)</x:f>
        <x:v>0</x:v>
      </x:c>
      <x:c r="F10" s="22"/>
      <x:c r="G10" s="22"/>
    </x:row>
    <x:row r="11" spans="1:7" ht="21.94999999999999928946" customHeight="1">
      <x:c r="A11" s="24" t="s">
        <x:v>56</x:v>
      </x:c>
      <x:c r="B11" s="56"/>
      <x:c r="C11" s="55" t="s">
        <x:v>90</x:v>
      </x:c>
      <x:c r="D11" s="40" t="s">
        <x:v>25</x:v>
      </x:c>
      <x:c r="E11" s="28">
        <x:f>공종별집계표!J18</x:f>
        <x:v>0</x:v>
      </x:c>
      <x:c r="F11" s="22"/>
      <x:c r="G11" s="22"/>
    </x:row>
    <x:row r="12" spans="1:7" ht="21.94999999999999928946" customHeight="1">
      <x:c r="A12" s="24" t="s">
        <x:v>39</x:v>
      </x:c>
      <x:c r="B12" s="56"/>
      <x:c r="C12" s="56"/>
      <x:c r="D12" s="23" t="s">
        <x:v>21</x:v>
      </x:c>
      <x:c r="E12" s="28">
        <x:f>TRUNC(E10*0.0356,0)</x:f>
        <x:v>0</x:v>
      </x:c>
      <x:c r="F12" s="22" t="s">
        <x:v>0</x:v>
      </x:c>
      <x:c r="G12" s="22"/>
    </x:row>
    <x:row r="13" spans="1:7" ht="21.94999999999999928946" customHeight="1">
      <x:c r="A13" s="24" t="s">
        <x:v>45</x:v>
      </x:c>
      <x:c r="B13" s="56"/>
      <x:c r="C13" s="56"/>
      <x:c r="D13" s="23" t="s">
        <x:v>31</x:v>
      </x:c>
      <x:c r="E13" s="28">
        <x:f>TRUNC(E10*0.0101,0)</x:f>
        <x:v>0</x:v>
      </x:c>
      <x:c r="F13" s="22" t="s">
        <x:v>9</x:v>
      </x:c>
      <x:c r="G13" s="22"/>
    </x:row>
    <x:row r="14" spans="1:7" ht="21.94999999999999928946" customHeight="1">
      <x:c r="A14" s="24" t="s">
        <x:v>46</x:v>
      </x:c>
      <x:c r="B14" s="56"/>
      <x:c r="C14" s="56"/>
      <x:c r="D14" s="23" t="s">
        <x:v>98</x:v>
      </x:c>
      <x:c r="E14" s="28">
        <x:f>E8*0.03595</x:f>
        <x:v>0</x:v>
      </x:c>
      <x:c r="F14" s="37" t="s">
        <x:v>20</x:v>
      </x:c>
      <x:c r="G14" s="22"/>
    </x:row>
    <x:row r="15" spans="1:7" ht="21.94999999999999928946" customHeight="1">
      <x:c r="A15" s="39"/>
      <x:c r="B15" s="56"/>
      <x:c r="C15" s="56"/>
      <x:c r="D15" s="23" t="s">
        <x:v>95</x:v>
      </x:c>
      <x:c r="E15" s="28">
        <x:f>E8*0.0475</x:f>
        <x:v>0</x:v>
      </x:c>
      <x:c r="F15" s="37" t="s">
        <x:v>30</x:v>
      </x:c>
      <x:c r="G15" s="38"/>
    </x:row>
    <x:row r="16" spans="1:7" ht="21.94999999999999928946" customHeight="1">
      <x:c r="A16" s="24" t="s">
        <x:v>46</x:v>
      </x:c>
      <x:c r="B16" s="56"/>
      <x:c r="C16" s="56"/>
      <x:c r="D16" s="40" t="s">
        <x:v>83</x:v>
      </x:c>
      <x:c r="E16" s="28"/>
      <x:c r="F16" s="37"/>
      <x:c r="G16" s="22"/>
    </x:row>
    <x:row r="17" spans="1:7" ht="21.94999999999999928946" customHeight="1">
      <x:c r="A17" s="24" t="s">
        <x:v>46</x:v>
      </x:c>
      <x:c r="B17" s="56"/>
      <x:c r="C17" s="56"/>
      <x:c r="D17" s="23" t="s">
        <x:v>100</x:v>
      </x:c>
      <x:c r="E17" s="28">
        <x:f>E14*0.1314</x:f>
        <x:v>0</x:v>
      </x:c>
      <x:c r="F17" s="37" t="s">
        <x:v>26</x:v>
      </x:c>
      <x:c r="G17" s="22"/>
    </x:row>
    <x:row r="18" spans="1:7" ht="21.94999999999999928946" customHeight="1">
      <x:c r="A18" s="24" t="s">
        <x:v>46</x:v>
      </x:c>
      <x:c r="B18" s="56"/>
      <x:c r="C18" s="56"/>
      <x:c r="D18" s="23" t="s">
        <x:v>96</x:v>
      </x:c>
      <x:c r="E18" s="28"/>
      <x:c r="F18" s="22"/>
      <x:c r="G18" s="22"/>
    </x:row>
    <x:row r="19" spans="1:7" ht="21.94999999999999928946" customHeight="1">
      <x:c r="A19" s="24" t="s">
        <x:v>55</x:v>
      </x:c>
      <x:c r="B19" s="56"/>
      <x:c r="C19" s="56"/>
      <x:c r="D19" s="23" t="s">
        <x:v>34</x:v>
      </x:c>
      <x:c r="E19" s="28"/>
      <x:c r="F19" s="22"/>
      <x:c r="G19" s="22"/>
    </x:row>
    <x:row r="20" spans="1:7" ht="21.94999999999999928946" customHeight="1">
      <x:c r="A20" s="24" t="s">
        <x:v>62</x:v>
      </x:c>
      <x:c r="B20" s="56"/>
      <x:c r="C20" s="56"/>
      <x:c r="D20" s="23" t="s">
        <x:v>24</x:v>
      </x:c>
      <x:c r="E20" s="28"/>
      <x:c r="F20" s="22"/>
      <x:c r="G20" s="22"/>
    </x:row>
    <x:row r="21" spans="1:7" ht="21.94999999999999928946" customHeight="1">
      <x:c r="A21" s="24" t="s">
        <x:v>49</x:v>
      </x:c>
      <x:c r="B21" s="56"/>
      <x:c r="C21" s="56"/>
      <x:c r="D21" s="23" t="s">
        <x:v>72</x:v>
      </x:c>
      <x:c r="E21" s="28"/>
      <x:c r="F21" s="22"/>
      <x:c r="G21" s="22"/>
    </x:row>
    <x:row r="22" spans="1:7" ht="21.94999999999999928946" customHeight="1">
      <x:c r="A22" s="24" t="s">
        <x:v>47</x:v>
      </x:c>
      <x:c r="B22" s="57"/>
      <x:c r="C22" s="57"/>
      <x:c r="D22" s="23" t="s">
        <x:v>70</x:v>
      </x:c>
      <x:c r="E22" s="28">
        <x:f>TRUNC(E11+E12+E13+E18+E20+E19+E21,0)</x:f>
        <x:v>0</x:v>
      </x:c>
      <x:c r="F22" s="22"/>
      <x:c r="G22" s="22"/>
    </x:row>
    <x:row r="23" spans="1:7" ht="21.94999999999999928946" customHeight="1">
      <x:c r="A23" s="24" t="s">
        <x:v>60</x:v>
      </x:c>
      <x:c r="B23" s="58" t="s">
        <x:v>91</x:v>
      </x:c>
      <x:c r="C23" s="59"/>
      <x:c r="D23" s="60"/>
      <x:c r="E23" s="28">
        <x:f>TRUNC(E7+E10+E22,0)</x:f>
        <x:v>0</x:v>
      </x:c>
      <x:c r="F23" s="22"/>
      <x:c r="G23" s="22"/>
    </x:row>
    <x:row r="24" spans="1:7" ht="21.94999999999999928946" customHeight="1">
      <x:c r="A24" s="24" t="s">
        <x:v>59</x:v>
      </x:c>
      <x:c r="B24" s="58" t="s">
        <x:v>29</x:v>
      </x:c>
      <x:c r="C24" s="59"/>
      <x:c r="D24" s="60"/>
      <x:c r="E24" s="28">
        <x:f>TRUNC(E23*0.05,0)</x:f>
        <x:v>0</x:v>
      </x:c>
      <x:c r="F24" s="37" t="s">
        <x:v>87</x:v>
      </x:c>
      <x:c r="G24" s="22"/>
    </x:row>
    <x:row r="25" spans="1:7" ht="21.94999999999999928946" customHeight="1">
      <x:c r="A25" s="24" t="s">
        <x:v>58</x:v>
      </x:c>
      <x:c r="B25" s="58" t="s">
        <x:v>67</x:v>
      </x:c>
      <x:c r="C25" s="59"/>
      <x:c r="D25" s="60"/>
      <x:c r="E25" s="28">
        <x:f>TRUNC((E10+E22+E24)*0.1,0)</x:f>
        <x:v>0</x:v>
      </x:c>
      <x:c r="F25" s="37" t="s">
        <x:v>19</x:v>
      </x:c>
      <x:c r="G25" s="22"/>
    </x:row>
    <x:row r="26" spans="1:7" ht="21.94999999999999928946" hidden="1" customHeight="1">
      <x:c r="A26" s="24" t="s">
        <x:v>41</x:v>
      </x:c>
      <x:c r="B26" s="58" t="s">
        <x:v>8</x:v>
      </x:c>
      <x:c r="C26" s="59"/>
      <x:c r="D26" s="60"/>
      <x:c r="E26" s="28"/>
      <x:c r="F26" s="22"/>
      <x:c r="G26" s="22"/>
    </x:row>
    <x:row r="27" spans="1:7" ht="21.94999999999999928946" customHeight="1">
      <x:c r="A27" s="24" t="s">
        <x:v>57</x:v>
      </x:c>
      <x:c r="B27" s="58" t="s">
        <x:v>28</x:v>
      </x:c>
      <x:c r="C27" s="59"/>
      <x:c r="D27" s="60"/>
      <x:c r="E27" s="28">
        <x:f>TRUNC(E23+E24+E25+E26,0)</x:f>
        <x:v>0</x:v>
      </x:c>
      <x:c r="F27" s="22"/>
      <x:c r="G27" s="22"/>
    </x:row>
    <x:row r="28" spans="1:7" ht="21.94999999999999928946" customHeight="1">
      <x:c r="A28" s="24" t="s">
        <x:v>61</x:v>
      </x:c>
      <x:c r="B28" s="58" t="s">
        <x:v>38</x:v>
      </x:c>
      <x:c r="C28" s="59"/>
      <x:c r="D28" s="60"/>
      <x:c r="E28" s="28">
        <x:f>TRUNC(E27*0.1,0)</x:f>
        <x:v>0</x:v>
      </x:c>
      <x:c r="F28" s="22" t="s">
        <x:v>2</x:v>
      </x:c>
      <x:c r="G28" s="22"/>
    </x:row>
    <x:row r="29" spans="1:7" ht="21.94999999999999928946" customHeight="1">
      <x:c r="A29" s="24" t="s">
        <x:v>52</x:v>
      </x:c>
      <x:c r="B29" s="58" t="s">
        <x:v>32</x:v>
      </x:c>
      <x:c r="C29" s="59"/>
      <x:c r="D29" s="60"/>
      <x:c r="E29" s="28">
        <x:f>TRUNC(E27+E28,0)</x:f>
        <x:v>0</x:v>
      </x:c>
      <x:c r="F29" s="22"/>
      <x:c r="G29" s="22"/>
    </x:row>
    <x:row r="30" spans="1:7" ht="21.94999999999999928946" customHeight="1">
      <x:c r="A30" s="24" t="s">
        <x:v>44</x:v>
      </x:c>
      <x:c r="B30" s="58" t="s">
        <x:v>23</x:v>
      </x:c>
      <x:c r="C30" s="59"/>
      <x:c r="D30" s="60"/>
      <x:c r="E30" s="28"/>
      <x:c r="F30" s="22" t="s">
        <x:v>88</x:v>
      </x:c>
      <x:c r="G30" s="22"/>
    </x:row>
  </x:sheetData>
  <x:mergeCells count="16">
    <x:mergeCell ref="B1:G1"/>
    <x:mergeCell ref="B2:E2"/>
    <x:mergeCell ref="F2:G2"/>
    <x:mergeCell ref="B3:D3"/>
    <x:mergeCell ref="B4:B22"/>
    <x:mergeCell ref="C4:C7"/>
    <x:mergeCell ref="C8:C10"/>
    <x:mergeCell ref="C11:C22"/>
    <x:mergeCell ref="B23:D23"/>
    <x:mergeCell ref="B24:D24"/>
    <x:mergeCell ref="B25:D25"/>
    <x:mergeCell ref="B26:D26"/>
    <x:mergeCell ref="B27:D27"/>
    <x:mergeCell ref="B28:D28"/>
    <x:mergeCell ref="B29:D29"/>
    <x:mergeCell ref="B30:D30"/>
  </x:mergeCells>
  <x:pageMargins left="0.39347222447395324707" right="0.39347222447395324707" top="0.39347222447395324707" bottom="0.39347222447395324707" header="0" footer="0"/>
  <x:pageSetup paperSize="9" scale="81" firstPageNumber="1" fitToWidth="1" fitToHeight="0" orientation="landscape" usePrinterDefaults="1" blackAndWhite="0" draft="0" useFirstPageNumber="0" horizontalDpi="600" verticalDpi="600" copies="1"/>
  <x:headerFooter differentOddEven="0" differentFirst="0" scaleWithDoc="1" alignWithMargins="1"/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>
    <x:pageSetUpPr autoPageBreaks="1" fitToPage="1"/>
  </x:sheetPr>
  <x:dimension ref="A1:M18"/>
  <x:sheetViews>
    <x:sheetView topLeftCell="A1" zoomScaleNormal="100" zoomScaleSheetLayoutView="100" workbookViewId="0">
      <x:selection activeCell="I10" activeCellId="0" sqref="I10:I10"/>
    </x:sheetView>
  </x:sheetViews>
  <x:sheetFormatPr defaultColWidth="9" defaultRowHeight="16.39999999999999857891"/>
  <x:cols>
    <x:col min="1" max="1" width="40.625" style="27" customWidth="1"/>
    <x:col min="2" max="2" width="20.5" style="27" customWidth="1"/>
    <x:col min="3" max="4" width="4.625" style="27" customWidth="1"/>
    <x:col min="5" max="12" width="13.625" style="27" customWidth="1"/>
    <x:col min="13" max="13" width="12.625" style="27" customWidth="1"/>
  </x:cols>
  <x:sheetData>
    <x:row r="1" spans="1:13" ht="30" customHeight="1">
      <x:c r="A1" s="61" t="s">
        <x:v>6</x:v>
      </x:c>
      <x:c r="B1" s="49"/>
      <x:c r="C1" s="49"/>
      <x:c r="D1" s="49"/>
      <x:c r="E1" s="49"/>
      <x:c r="F1" s="49"/>
      <x:c r="G1" s="49"/>
      <x:c r="H1" s="49"/>
      <x:c r="I1" s="49"/>
      <x:c r="J1" s="49"/>
      <x:c r="K1" s="49"/>
      <x:c r="L1" s="49"/>
      <x:c r="M1" s="49"/>
    </x:row>
    <x:row r="2" spans="1:13" ht="19.5" customHeight="1">
      <x:c r="A2" s="62"/>
      <x:c r="B2" s="49"/>
      <x:c r="C2" s="49"/>
      <x:c r="D2" s="49"/>
      <x:c r="E2" s="49"/>
      <x:c r="F2" s="49"/>
      <x:c r="G2" s="49"/>
      <x:c r="H2" s="49"/>
      <x:c r="I2" s="49"/>
      <x:c r="J2" s="49"/>
      <x:c r="K2" s="49"/>
      <x:c r="L2" s="49"/>
      <x:c r="M2" s="49"/>
    </x:row>
    <x:row r="3" spans="1:13" ht="30" customHeight="1">
      <x:c r="A3" s="63" t="s">
        <x:v>10</x:v>
      </x:c>
      <x:c r="B3" s="63" t="s">
        <x:v>1</x:v>
      </x:c>
      <x:c r="C3" s="63" t="s">
        <x:v>42</x:v>
      </x:c>
      <x:c r="D3" s="63" t="s">
        <x:v>17</x:v>
      </x:c>
      <x:c r="E3" s="63" t="s">
        <x:v>85</x:v>
      </x:c>
      <x:c r="F3" s="60"/>
      <x:c r="G3" s="63" t="s">
        <x:v>84</x:v>
      </x:c>
      <x:c r="H3" s="60"/>
      <x:c r="I3" s="63" t="s">
        <x:v>3</x:v>
      </x:c>
      <x:c r="J3" s="60"/>
      <x:c r="K3" s="63" t="s">
        <x:v>12</x:v>
      </x:c>
      <x:c r="L3" s="60"/>
      <x:c r="M3" s="63" t="s">
        <x:v>82</x:v>
      </x:c>
    </x:row>
    <x:row r="4" spans="1:13" ht="30" customHeight="1">
      <x:c r="A4" s="57"/>
      <x:c r="B4" s="57"/>
      <x:c r="C4" s="57"/>
      <x:c r="D4" s="57"/>
      <x:c r="E4" s="26" t="s">
        <x:v>78</x:v>
      </x:c>
      <x:c r="F4" s="26" t="s">
        <x:v>81</x:v>
      </x:c>
      <x:c r="G4" s="26" t="s">
        <x:v>78</x:v>
      </x:c>
      <x:c r="H4" s="26" t="s">
        <x:v>81</x:v>
      </x:c>
      <x:c r="I4" s="26" t="s">
        <x:v>78</x:v>
      </x:c>
      <x:c r="J4" s="26" t="s">
        <x:v>81</x:v>
      </x:c>
      <x:c r="K4" s="26" t="s">
        <x:v>78</x:v>
      </x:c>
      <x:c r="L4" s="26" t="s">
        <x:v>81</x:v>
      </x:c>
      <x:c r="M4" s="57"/>
    </x:row>
    <x:row r="5" spans="1:13" s="21" customFormat="1" ht="30" customHeight="1">
      <x:c r="A5" s="20" t="s">
        <x:v>13</x:v>
      </x:c>
      <x:c r="B5" s="19"/>
      <x:c r="C5" s="26" t="s">
        <x:v>53</x:v>
      </x:c>
      <x:c r="D5" s="20">
        <x:v>1</x:v>
      </x:c>
      <x:c r="E5" s="29">
        <x:f>F6+F14+F15+F16</x:f>
        <x:v>0</x:v>
      </x:c>
      <x:c r="F5" s="29">
        <x:f t="shared" ref="F5:F14" si="0">E5*D5</x:f>
        <x:v>0</x:v>
      </x:c>
      <x:c r="G5" s="29">
        <x:f>H6+H14+H15+H16</x:f>
        <x:v>0</x:v>
      </x:c>
      <x:c r="H5" s="29">
        <x:f t="shared" ref="H5:H14" si="1">G5*D5</x:f>
        <x:v>0</x:v>
      </x:c>
      <x:c r="I5" s="29">
        <x:f>J6+J14+J15+J16</x:f>
        <x:v>0</x:v>
      </x:c>
      <x:c r="J5" s="29">
        <x:f t="shared" ref="J5:J16" si="2">I5*D5</x:f>
        <x:v>0</x:v>
      </x:c>
      <x:c r="K5" s="29">
        <x:f>E5+G5+I5</x:f>
        <x:v>0</x:v>
      </x:c>
      <x:c r="L5" s="29">
        <x:f t="shared" ref="L5:L16" si="3">F5+H5+J5</x:f>
        <x:v>0</x:v>
      </x:c>
      <x:c r="M5" s="19"/>
    </x:row>
    <x:row r="6" spans="1:13" ht="30" customHeight="1">
      <x:c r="A6" s="1" t="str">
        <x:f>심우관5층!A4</x:f>
        <x:v>1. 유원대학교</x:v>
      </x:c>
      <x:c r="B6" s="1"/>
      <x:c r="C6" s="4" t="s">
        <x:v>53</x:v>
      </x:c>
      <x:c r="D6" s="2">
        <x:v>1</x:v>
      </x:c>
      <x:c r="E6" s="30">
        <x:f>심우관5층!F22+창조관5층!F22+창조관4층!F22</x:f>
        <x:v>0</x:v>
      </x:c>
      <x:c r="F6" s="30">
        <x:f t="shared" si="0"/>
        <x:v>0</x:v>
      </x:c>
      <x:c r="G6" s="30">
        <x:f>심우관5층!H22+창조관5층!H22+창조관4층!H22</x:f>
        <x:v>0</x:v>
      </x:c>
      <x:c r="H6" s="30">
        <x:f t="shared" si="1"/>
        <x:v>0</x:v>
      </x:c>
      <x:c r="I6" s="30">
        <x:f>심우관5층!J22</x:f>
        <x:v>0</x:v>
      </x:c>
      <x:c r="J6" s="30">
        <x:f t="shared" si="2"/>
        <x:v>0</x:v>
      </x:c>
      <x:c r="K6" s="30">
        <x:f t="shared" ref="K6:K16" si="4">E6+G6+I6</x:f>
        <x:v>0</x:v>
      </x:c>
      <x:c r="L6" s="30">
        <x:f t="shared" si="3"/>
        <x:v>0</x:v>
      </x:c>
      <x:c r="M6" s="1"/>
    </x:row>
    <x:row r="7" spans="1:13" ht="30" customHeight="1">
      <x:c r="A7" s="1"/>
      <x:c r="B7" s="1"/>
      <x:c r="C7" s="4"/>
      <x:c r="D7" s="2"/>
      <x:c r="E7" s="30"/>
      <x:c r="F7" s="30">
        <x:f t="shared" si="0"/>
        <x:v>0</x:v>
      </x:c>
      <x:c r="G7" s="30"/>
      <x:c r="H7" s="30">
        <x:f t="shared" si="1"/>
        <x:v>0</x:v>
      </x:c>
      <x:c r="I7" s="30"/>
      <x:c r="J7" s="30">
        <x:f t="shared" si="2"/>
        <x:v>0</x:v>
      </x:c>
      <x:c r="K7" s="30">
        <x:f t="shared" si="4"/>
        <x:v>0</x:v>
      </x:c>
      <x:c r="L7" s="30">
        <x:f t="shared" si="3"/>
        <x:v>0</x:v>
      </x:c>
      <x:c r="M7" s="1"/>
    </x:row>
    <x:row r="8" spans="1:13" ht="30" customHeight="1">
      <x:c r="A8" s="1"/>
      <x:c r="B8" s="1"/>
      <x:c r="C8" s="4"/>
      <x:c r="D8" s="2"/>
      <x:c r="E8" s="30"/>
      <x:c r="F8" s="30">
        <x:f t="shared" si="0"/>
        <x:v>0</x:v>
      </x:c>
      <x:c r="G8" s="30"/>
      <x:c r="H8" s="30">
        <x:f t="shared" si="1"/>
        <x:v>0</x:v>
      </x:c>
      <x:c r="I8" s="30"/>
      <x:c r="J8" s="30">
        <x:f t="shared" si="2"/>
        <x:v>0</x:v>
      </x:c>
      <x:c r="K8" s="30">
        <x:f t="shared" si="4"/>
        <x:v>0</x:v>
      </x:c>
      <x:c r="L8" s="30">
        <x:f t="shared" si="3"/>
        <x:v>0</x:v>
      </x:c>
      <x:c r="M8" s="1"/>
    </x:row>
    <x:row r="9" spans="1:13" ht="30" customHeight="1">
      <x:c r="A9" s="1"/>
      <x:c r="B9" s="1"/>
      <x:c r="C9" s="4"/>
      <x:c r="D9" s="2"/>
      <x:c r="E9" s="30"/>
      <x:c r="F9" s="30">
        <x:f t="shared" si="0"/>
        <x:v>0</x:v>
      </x:c>
      <x:c r="G9" s="30"/>
      <x:c r="H9" s="30">
        <x:f t="shared" si="1"/>
        <x:v>0</x:v>
      </x:c>
      <x:c r="I9" s="30"/>
      <x:c r="J9" s="30">
        <x:f t="shared" si="2"/>
        <x:v>0</x:v>
      </x:c>
      <x:c r="K9" s="30">
        <x:f t="shared" si="4"/>
        <x:v>0</x:v>
      </x:c>
      <x:c r="L9" s="30">
        <x:f t="shared" si="3"/>
        <x:v>0</x:v>
      </x:c>
      <x:c r="M9" s="1"/>
    </x:row>
    <x:row r="10" spans="1:13" ht="30" customHeight="1">
      <x:c r="A10" s="1"/>
      <x:c r="B10" s="1"/>
      <x:c r="C10" s="4"/>
      <x:c r="D10" s="2"/>
      <x:c r="E10" s="30"/>
      <x:c r="F10" s="30">
        <x:f t="shared" si="0"/>
        <x:v>0</x:v>
      </x:c>
      <x:c r="G10" s="30"/>
      <x:c r="H10" s="30">
        <x:f t="shared" si="1"/>
        <x:v>0</x:v>
      </x:c>
      <x:c r="I10" s="30"/>
      <x:c r="J10" s="30">
        <x:f t="shared" si="2"/>
        <x:v>0</x:v>
      </x:c>
      <x:c r="K10" s="30">
        <x:f t="shared" si="4"/>
        <x:v>0</x:v>
      </x:c>
      <x:c r="L10" s="30">
        <x:f t="shared" si="3"/>
        <x:v>0</x:v>
      </x:c>
      <x:c r="M10" s="1"/>
    </x:row>
    <x:row r="11" spans="1:13" ht="30" customHeight="1">
      <x:c r="A11" s="1"/>
      <x:c r="B11" s="1"/>
      <x:c r="C11" s="4"/>
      <x:c r="D11" s="2"/>
      <x:c r="E11" s="30"/>
      <x:c r="F11" s="30">
        <x:f t="shared" si="0"/>
        <x:v>0</x:v>
      </x:c>
      <x:c r="G11" s="30"/>
      <x:c r="H11" s="30">
        <x:f t="shared" si="1"/>
        <x:v>0</x:v>
      </x:c>
      <x:c r="I11" s="30"/>
      <x:c r="J11" s="30">
        <x:f t="shared" si="2"/>
        <x:v>0</x:v>
      </x:c>
      <x:c r="K11" s="30">
        <x:f t="shared" si="4"/>
        <x:v>0</x:v>
      </x:c>
      <x:c r="L11" s="30">
        <x:f t="shared" si="3"/>
        <x:v>0</x:v>
      </x:c>
      <x:c r="M11" s="1"/>
    </x:row>
    <x:row r="12" spans="1:13" ht="30" customHeight="1">
      <x:c r="A12" s="1"/>
      <x:c r="B12" s="1"/>
      <x:c r="C12" s="4"/>
      <x:c r="D12" s="2"/>
      <x:c r="E12" s="30"/>
      <x:c r="F12" s="30">
        <x:f t="shared" si="0"/>
        <x:v>0</x:v>
      </x:c>
      <x:c r="G12" s="30"/>
      <x:c r="H12" s="30">
        <x:f t="shared" si="1"/>
        <x:v>0</x:v>
      </x:c>
      <x:c r="I12" s="30"/>
      <x:c r="J12" s="30">
        <x:f t="shared" si="2"/>
        <x:v>0</x:v>
      </x:c>
      <x:c r="K12" s="30">
        <x:f t="shared" si="4"/>
        <x:v>0</x:v>
      </x:c>
      <x:c r="L12" s="30">
        <x:f t="shared" si="3"/>
        <x:v>0</x:v>
      </x:c>
      <x:c r="M12" s="1"/>
    </x:row>
    <x:row r="13" spans="1:13" ht="30" customHeight="1">
      <x:c r="A13" s="1"/>
      <x:c r="B13" s="1"/>
      <x:c r="C13" s="4"/>
      <x:c r="D13" s="2"/>
      <x:c r="E13" s="30"/>
      <x:c r="F13" s="30">
        <x:f t="shared" si="0"/>
        <x:v>0</x:v>
      </x:c>
      <x:c r="G13" s="30"/>
      <x:c r="H13" s="30">
        <x:f t="shared" si="1"/>
        <x:v>0</x:v>
      </x:c>
      <x:c r="I13" s="30"/>
      <x:c r="J13" s="30">
        <x:f t="shared" si="2"/>
        <x:v>0</x:v>
      </x:c>
      <x:c r="K13" s="30">
        <x:f t="shared" si="4"/>
        <x:v>0</x:v>
      </x:c>
      <x:c r="L13" s="30">
        <x:f t="shared" si="3"/>
        <x:v>0</x:v>
      </x:c>
      <x:c r="M13" s="1"/>
    </x:row>
    <x:row r="14" spans="1:13" ht="30" customHeight="1">
      <x:c r="A14" s="1"/>
      <x:c r="B14" s="1"/>
      <x:c r="C14" s="4"/>
      <x:c r="D14" s="2"/>
      <x:c r="E14" s="30"/>
      <x:c r="F14" s="30">
        <x:f t="shared" si="0"/>
        <x:v>0</x:v>
      </x:c>
      <x:c r="G14" s="30"/>
      <x:c r="H14" s="30">
        <x:f t="shared" si="1"/>
        <x:v>0</x:v>
      </x:c>
      <x:c r="I14" s="30"/>
      <x:c r="J14" s="30">
        <x:f t="shared" si="2"/>
        <x:v>0</x:v>
      </x:c>
      <x:c r="K14" s="30">
        <x:f t="shared" si="4"/>
        <x:v>0</x:v>
      </x:c>
      <x:c r="L14" s="30">
        <x:f t="shared" si="3"/>
        <x:v>0</x:v>
      </x:c>
      <x:c r="M14" s="1"/>
    </x:row>
    <x:row r="15" spans="1:13" ht="30" customHeight="1">
      <x:c r="A15" s="31"/>
      <x:c r="B15" s="1"/>
      <x:c r="C15" s="4"/>
      <x:c r="D15" s="2"/>
      <x:c r="E15" s="30"/>
      <x:c r="F15" s="30"/>
      <x:c r="G15" s="30"/>
      <x:c r="H15" s="30"/>
      <x:c r="I15" s="30"/>
      <x:c r="J15" s="30">
        <x:f t="shared" si="2"/>
        <x:v>0</x:v>
      </x:c>
      <x:c r="K15" s="30">
        <x:f t="shared" si="4"/>
        <x:v>0</x:v>
      </x:c>
      <x:c r="L15" s="30">
        <x:f t="shared" si="3"/>
        <x:v>0</x:v>
      </x:c>
      <x:c r="M15" s="1"/>
    </x:row>
    <x:row r="16" spans="1:13" ht="30" customHeight="1">
      <x:c r="A16" s="1"/>
      <x:c r="B16" s="1"/>
      <x:c r="C16" s="4"/>
      <x:c r="D16" s="2"/>
      <x:c r="E16" s="30"/>
      <x:c r="F16" s="30">
        <x:f>E16*D16</x:f>
        <x:v>0</x:v>
      </x:c>
      <x:c r="G16" s="30"/>
      <x:c r="H16" s="30">
        <x:f>G16*D16</x:f>
        <x:v>0</x:v>
      </x:c>
      <x:c r="I16" s="30"/>
      <x:c r="J16" s="30">
        <x:f t="shared" si="2"/>
        <x:v>0</x:v>
      </x:c>
      <x:c r="K16" s="30">
        <x:f t="shared" si="4"/>
        <x:v>0</x:v>
      </x:c>
      <x:c r="L16" s="30">
        <x:f t="shared" si="3"/>
        <x:v>0</x:v>
      </x:c>
      <x:c r="M16" s="1"/>
    </x:row>
    <x:row r="17" spans="1:13" ht="30" customHeight="1">
      <x:c r="A17" s="32"/>
      <x:c r="B17" s="2"/>
      <x:c r="C17" s="3"/>
      <x:c r="D17" s="2"/>
      <x:c r="E17" s="2"/>
      <x:c r="F17" s="2"/>
      <x:c r="G17" s="2"/>
      <x:c r="H17" s="2"/>
      <x:c r="I17" s="33"/>
      <x:c r="J17" s="30"/>
      <x:c r="K17" s="30"/>
      <x:c r="L17" s="30"/>
      <x:c r="M17" s="2"/>
    </x:row>
    <x:row r="18" spans="1:13" ht="30" customHeight="1">
      <x:c r="A18" s="1" t="s">
        <x:v>68</x:v>
      </x:c>
      <x:c r="B18" s="2"/>
      <x:c r="C18" s="2"/>
      <x:c r="D18" s="2"/>
      <x:c r="E18" s="2"/>
      <x:c r="F18" s="30">
        <x:f>F5</x:f>
        <x:v>0</x:v>
      </x:c>
      <x:c r="G18" s="2"/>
      <x:c r="H18" s="30">
        <x:f>H5</x:f>
        <x:v>0</x:v>
      </x:c>
      <x:c r="I18" s="2"/>
      <x:c r="J18" s="30">
        <x:f>J5</x:f>
        <x:v>0</x:v>
      </x:c>
      <x:c r="K18" s="2"/>
      <x:c r="L18" s="30">
        <x:f>L5</x:f>
        <x:v>0</x:v>
      </x:c>
      <x:c r="M18" s="2"/>
    </x:row>
  </x:sheetData>
  <x:mergeCells count="11">
    <x:mergeCell ref="A1:M1"/>
    <x:mergeCell ref="A2:M2"/>
    <x:mergeCell ref="A3:A4"/>
    <x:mergeCell ref="B3:B4"/>
    <x:mergeCell ref="C3:C4"/>
    <x:mergeCell ref="D3:D4"/>
    <x:mergeCell ref="E3:F3"/>
    <x:mergeCell ref="G3:H3"/>
    <x:mergeCell ref="I3:J3"/>
    <x:mergeCell ref="K3:L3"/>
    <x:mergeCell ref="M3:M4"/>
  </x:mergeCells>
  <x:pageMargins left="0.78694444894790649414" right="0" top="0.39347222447395324707" bottom="0.39347222447395324707" header="0" footer="0"/>
  <x:pageSetup paperSize="9" scale="65" firstPageNumber="1" fitToWidth="1" fitToHeight="0" orientation="landscape" usePrinterDefaults="1" blackAndWhite="0" draft="0" useFirstPageNumber="0" horizontalDpi="600" verticalDpi="600" copies="1"/>
  <x:headerFooter differentOddEven="0" differentFirst="0" scaleWithDoc="1" alignWithMargins="1"/>
</x:worksheet>
</file>

<file path=xl/worksheets/sheet4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>
    <x:pageSetUpPr autoPageBreaks="1" fitToPage="1"/>
  </x:sheetPr>
  <x:dimension ref="A1:R22"/>
  <x:sheetViews>
    <x:sheetView topLeftCell="A1" zoomScale="80" zoomScaleNormal="80" zoomScaleSheetLayoutView="80" workbookViewId="0">
      <x:selection activeCell="F15" activeCellId="0" sqref="F15:F15"/>
    </x:sheetView>
  </x:sheetViews>
  <x:sheetFormatPr defaultColWidth="9" defaultRowHeight="27.75" customHeight="1"/>
  <x:cols>
    <x:col min="1" max="2" width="30.625" style="27" customWidth="1"/>
    <x:col min="3" max="3" width="4.625" style="5" customWidth="1"/>
    <x:col min="4" max="4" width="8.5" style="27" customWidth="1"/>
    <x:col min="5" max="12" width="13.625" style="27" customWidth="1"/>
    <x:col min="13" max="13" width="12.625" style="27" customWidth="1"/>
    <x:col min="15" max="16" width="10.5" style="27" hidden="1" customWidth="1"/>
    <x:col min="17" max="17" width="8.375" style="27" hidden="1" customWidth="1"/>
    <x:col min="18" max="18" width="0" style="27" hidden="1"/>
  </x:cols>
  <x:sheetData>
    <x:row r="1" spans="1:13" customHeight="1">
      <x:c r="A1" s="61" t="s">
        <x:v>7</x:v>
      </x:c>
      <x:c r="B1" s="49"/>
      <x:c r="C1" s="64"/>
      <x:c r="D1" s="49"/>
      <x:c r="E1" s="49"/>
      <x:c r="F1" s="49"/>
      <x:c r="G1" s="49"/>
      <x:c r="H1" s="49"/>
      <x:c r="I1" s="49"/>
      <x:c r="J1" s="49"/>
      <x:c r="K1" s="49"/>
      <x:c r="L1" s="49"/>
      <x:c r="M1" s="49"/>
    </x:row>
    <x:row r="2" spans="1:13" customHeight="1">
      <x:c r="A2" s="63" t="s">
        <x:v>10</x:v>
      </x:c>
      <x:c r="B2" s="63" t="s">
        <x:v>1</x:v>
      </x:c>
      <x:c r="C2" s="63" t="s">
        <x:v>42</x:v>
      </x:c>
      <x:c r="D2" s="63" t="s">
        <x:v>17</x:v>
      </x:c>
      <x:c r="E2" s="63" t="s">
        <x:v>85</x:v>
      </x:c>
      <x:c r="F2" s="60"/>
      <x:c r="G2" s="63" t="s">
        <x:v>84</x:v>
      </x:c>
      <x:c r="H2" s="60"/>
      <x:c r="I2" s="63" t="s">
        <x:v>3</x:v>
      </x:c>
      <x:c r="J2" s="60"/>
      <x:c r="K2" s="63" t="s">
        <x:v>12</x:v>
      </x:c>
      <x:c r="L2" s="60"/>
      <x:c r="M2" s="63" t="s">
        <x:v>82</x:v>
      </x:c>
    </x:row>
    <x:row r="3" spans="1:13" customHeight="1">
      <x:c r="A3" s="57"/>
      <x:c r="B3" s="57"/>
      <x:c r="C3" s="57"/>
      <x:c r="D3" s="57"/>
      <x:c r="E3" s="25" t="s">
        <x:v>78</x:v>
      </x:c>
      <x:c r="F3" s="25" t="s">
        <x:v>81</x:v>
      </x:c>
      <x:c r="G3" s="25" t="s">
        <x:v>78</x:v>
      </x:c>
      <x:c r="H3" s="25" t="s">
        <x:v>81</x:v>
      </x:c>
      <x:c r="I3" s="25" t="s">
        <x:v>78</x:v>
      </x:c>
      <x:c r="J3" s="25" t="s">
        <x:v>81</x:v>
      </x:c>
      <x:c r="K3" s="25" t="s">
        <x:v>78</x:v>
      </x:c>
      <x:c r="L3" s="25" t="s">
        <x:v>81</x:v>
      </x:c>
      <x:c r="M3" s="57"/>
    </x:row>
    <x:row r="4" spans="1:18" customHeight="1">
      <x:c r="A4" s="34" t="s">
        <x:v>4</x:v>
      </x:c>
      <x:c r="B4" s="2"/>
      <x:c r="C4" s="3"/>
      <x:c r="D4" s="2"/>
      <x:c r="E4" s="2"/>
      <x:c r="F4" s="2"/>
      <x:c r="G4" s="2"/>
      <x:c r="H4" s="2"/>
      <x:c r="I4" s="2"/>
      <x:c r="J4" s="2"/>
      <x:c r="K4" s="2"/>
      <x:c r="L4" s="2"/>
      <x:c r="M4" s="2"/>
      <x:c r="R4">
        <x:v>0.81867999999999996</x:v>
      </x:c>
    </x:row>
    <x:row r="5" spans="1:16" customHeight="1">
      <x:c r="A5" s="34" t="s">
        <x:v>80</x:v>
      </x:c>
      <x:c r="B5" s="34"/>
      <x:c r="C5" s="4" t="s">
        <x:v>40</x:v>
      </x:c>
      <x:c r="D5" s="2"/>
      <x:c r="E5" s="35"/>
      <x:c r="F5" s="35">
        <x:f>E5</x:f>
        <x:v>0</x:v>
      </x:c>
      <x:c r="G5" s="35"/>
      <x:c r="H5" s="35"/>
      <x:c r="I5" s="35"/>
      <x:c r="J5" s="35"/>
      <x:c r="K5" s="35"/>
      <x:c r="L5" s="35">
        <x:f>F5</x:f>
        <x:v>0</x:v>
      </x:c>
      <x:c r="M5" s="1"/>
      <x:c r="O5">
        <x:v>10733000</x:v>
      </x:c>
      <x:c r="P5">
        <x:f t="shared" ref="P5:P12" si="0">TRUNC(O5*$R$4,0)</x:f>
        <x:v>8786892</x:v>
      </x:c>
    </x:row>
    <x:row r="6" spans="1:16" customHeight="1">
      <x:c r="A6" s="34" t="s">
        <x:v>5</x:v>
      </x:c>
      <x:c r="B6" s="34"/>
      <x:c r="C6" s="4" t="s">
        <x:v>40</x:v>
      </x:c>
      <x:c r="D6" s="2"/>
      <x:c r="E6" s="35"/>
      <x:c r="F6" s="35">
        <x:f>E6</x:f>
        <x:v>0</x:v>
      </x:c>
      <x:c r="G6" s="35"/>
      <x:c r="H6" s="35"/>
      <x:c r="I6" s="35"/>
      <x:c r="J6" s="35"/>
      <x:c r="K6" s="35"/>
      <x:c r="L6" s="35">
        <x:f>F6</x:f>
        <x:v>0</x:v>
      </x:c>
      <x:c r="M6" s="1"/>
      <x:c r="O6">
        <x:v>698000</x:v>
      </x:c>
      <x:c r="P6">
        <x:f t="shared" si="0"/>
        <x:v>571438</x:v>
      </x:c>
    </x:row>
    <x:row r="7" spans="1:16" customHeight="1">
      <x:c r="A7" s="34" t="s">
        <x:v>15</x:v>
      </x:c>
      <x:c r="B7" s="1"/>
      <x:c r="C7" s="4" t="s">
        <x:v>40</x:v>
      </x:c>
      <x:c r="D7" s="2"/>
      <x:c r="E7" s="35"/>
      <x:c r="F7" s="35">
        <x:f>E7</x:f>
        <x:v>0</x:v>
      </x:c>
      <x:c r="G7" s="35"/>
      <x:c r="H7" s="35"/>
      <x:c r="I7" s="35"/>
      <x:c r="J7" s="35"/>
      <x:c r="K7" s="35"/>
      <x:c r="L7" s="35">
        <x:f>F7</x:f>
        <x:v>0</x:v>
      </x:c>
      <x:c r="M7" s="1"/>
      <x:c r="O7">
        <x:v>655000</x:v>
      </x:c>
      <x:c r="P7">
        <x:f t="shared" si="0"/>
        <x:v>536235</x:v>
      </x:c>
    </x:row>
    <x:row r="8" spans="1:16" customHeight="1">
      <x:c r="A8" s="34" t="s">
        <x:v>16</x:v>
      </x:c>
      <x:c r="B8" s="34"/>
      <x:c r="C8" s="4" t="s">
        <x:v>54</x:v>
      </x:c>
      <x:c r="D8" s="2"/>
      <x:c r="E8" s="35"/>
      <x:c r="F8" s="35">
        <x:f>E8</x:f>
        <x:v>0</x:v>
      </x:c>
      <x:c r="G8" s="35"/>
      <x:c r="H8" s="35"/>
      <x:c r="I8" s="35"/>
      <x:c r="J8" s="35"/>
      <x:c r="K8" s="35"/>
      <x:c r="L8" s="35">
        <x:f>F8</x:f>
        <x:v>0</x:v>
      </x:c>
      <x:c r="M8" s="1"/>
      <x:c r="O8">
        <x:v>621400</x:v>
      </x:c>
      <x:c r="P8">
        <x:f t="shared" si="0"/>
        <x:v>508727</x:v>
      </x:c>
    </x:row>
    <x:row r="9" spans="1:16" customHeight="1">
      <x:c r="A9" s="34" t="s">
        <x:v>77</x:v>
      </x:c>
      <x:c r="B9" s="34"/>
      <x:c r="C9" s="4" t="s">
        <x:v>63</x:v>
      </x:c>
      <x:c r="D9" s="2"/>
      <x:c r="E9" s="35"/>
      <x:c r="F9" s="35">
        <x:f>E9</x:f>
        <x:v>0</x:v>
      </x:c>
      <x:c r="G9" s="35"/>
      <x:c r="H9" s="35"/>
      <x:c r="I9" s="35"/>
      <x:c r="J9" s="35"/>
      <x:c r="K9" s="35"/>
      <x:c r="L9" s="35">
        <x:f>F9</x:f>
        <x:v>0</x:v>
      </x:c>
      <x:c r="M9" s="1"/>
      <x:c r="O9">
        <x:v>134000</x:v>
      </x:c>
      <x:c r="P9">
        <x:f t="shared" si="0"/>
        <x:v>109703</x:v>
      </x:c>
    </x:row>
    <x:row r="10" spans="1:16" customHeight="1">
      <x:c r="A10" s="34" t="s">
        <x:v>18</x:v>
      </x:c>
      <x:c r="B10" s="34"/>
      <x:c r="C10" s="4" t="s">
        <x:v>63</x:v>
      </x:c>
      <x:c r="D10" s="2"/>
      <x:c r="E10" s="35"/>
      <x:c r="F10" s="35">
        <x:f>E10</x:f>
        <x:v>0</x:v>
      </x:c>
      <x:c r="G10" s="35"/>
      <x:c r="H10" s="35"/>
      <x:c r="I10" s="35"/>
      <x:c r="J10" s="35"/>
      <x:c r="K10" s="35"/>
      <x:c r="L10" s="35">
        <x:f>F10</x:f>
        <x:v>0</x:v>
      </x:c>
      <x:c r="M10" s="1"/>
      <x:c r="O10">
        <x:v>15000</x:v>
      </x:c>
      <x:c r="P10">
        <x:f t="shared" si="0"/>
        <x:v>12280</x:v>
      </x:c>
    </x:row>
    <x:row r="11" spans="1:16" customHeight="1">
      <x:c r="A11" s="34" t="s">
        <x:v>86</x:v>
      </x:c>
      <x:c r="B11" s="34"/>
      <x:c r="C11" s="4" t="s">
        <x:v>40</x:v>
      </x:c>
      <x:c r="D11" s="2"/>
      <x:c r="E11" s="35"/>
      <x:c r="F11" s="35"/>
      <x:c r="G11" s="35"/>
      <x:c r="H11" s="35">
        <x:f>G11</x:f>
        <x:v>0</x:v>
      </x:c>
      <x:c r="I11" s="35"/>
      <x:c r="J11" s="35"/>
      <x:c r="K11" s="35"/>
      <x:c r="L11" s="35">
        <x:f>H11</x:f>
        <x:v>0</x:v>
      </x:c>
      <x:c r="M11" s="1"/>
      <x:c r="O11">
        <x:v>76000</x:v>
      </x:c>
      <x:c r="P11">
        <x:f t="shared" si="0"/>
        <x:v>62219</x:v>
      </x:c>
    </x:row>
    <x:row r="12" spans="1:16" customHeight="1">
      <x:c r="A12" s="33" t="s">
        <x:v>102</x:v>
      </x:c>
      <x:c r="B12" s="1"/>
      <x:c r="C12" s="4" t="s">
        <x:v>63</x:v>
      </x:c>
      <x:c r="D12" s="2"/>
      <x:c r="E12" s="35"/>
      <x:c r="F12" s="35">
        <x:f>E12</x:f>
        <x:v>0</x:v>
      </x:c>
      <x:c r="G12" s="35"/>
      <x:c r="H12" s="35"/>
      <x:c r="I12" s="35"/>
      <x:c r="J12" s="35"/>
      <x:c r="K12" s="35"/>
      <x:c r="L12" s="35">
        <x:f>F12</x:f>
        <x:v>0</x:v>
      </x:c>
      <x:c r="M12" s="1"/>
      <x:c r="O12">
        <x:v>200000</x:v>
      </x:c>
      <x:c r="P12">
        <x:f t="shared" si="0"/>
        <x:v>163736</x:v>
      </x:c>
    </x:row>
    <x:row r="13" spans="1:18" customHeight="1">
      <x:c r="A13" s="34" t="s">
        <x:v>14</x:v>
      </x:c>
      <x:c r="B13" s="1"/>
      <x:c r="C13" s="4" t="s">
        <x:v>63</x:v>
      </x:c>
      <x:c r="D13" s="2"/>
      <x:c r="E13" s="35"/>
      <x:c r="F13" s="35">
        <x:f>E13</x:f>
        <x:v>0</x:v>
      </x:c>
      <x:c r="G13" s="35"/>
      <x:c r="H13" s="35"/>
      <x:c r="I13" s="35"/>
      <x:c r="J13" s="35"/>
      <x:c r="K13" s="35"/>
      <x:c r="L13" s="35">
        <x:f>F13</x:f>
        <x:v>0</x:v>
      </x:c>
      <x:c r="M13" s="1"/>
      <x:c r="Q13">
        <x:v>750000</x:v>
      </x:c>
      <x:c r="R13">
        <x:f>TRUNC(Q13*$R$4,0)</x:f>
        <x:v>614010</x:v>
      </x:c>
    </x:row>
    <x:row r="14" spans="1:16" customHeight="1">
      <x:c r="A14" s="33" t="s">
        <x:v>89</x:v>
      </x:c>
      <x:c r="B14" s="1"/>
      <x:c r="C14" s="3" t="s">
        <x:v>53</x:v>
      </x:c>
      <x:c r="D14" s="2"/>
      <x:c r="E14" s="35"/>
      <x:c r="F14" s="35"/>
      <x:c r="G14" s="35"/>
      <x:c r="H14" s="35">
        <x:f>G14</x:f>
        <x:v>0</x:v>
      </x:c>
      <x:c r="I14" s="35"/>
      <x:c r="J14" s="35"/>
      <x:c r="K14" s="35"/>
      <x:c r="L14" s="35">
        <x:f>H14</x:f>
        <x:v>0</x:v>
      </x:c>
      <x:c r="M14" s="1"/>
      <x:c r="O14">
        <x:v>250000</x:v>
      </x:c>
      <x:c r="P14">
        <x:f>TRUNC(O14*$R$4,0)</x:f>
        <x:v>204670</x:v>
      </x:c>
    </x:row>
    <x:row r="15" spans="1:16" customHeight="1">
      <x:c r="A15" s="33" t="s">
        <x:v>103</x:v>
      </x:c>
      <x:c r="B15" s="1"/>
      <x:c r="C15" s="3" t="s">
        <x:v>53</x:v>
      </x:c>
      <x:c r="D15" s="2"/>
      <x:c r="E15" s="35"/>
      <x:c r="F15" s="35">
        <x:f>E15</x:f>
        <x:v>0</x:v>
      </x:c>
      <x:c r="G15" s="35"/>
      <x:c r="H15" s="35"/>
      <x:c r="I15" s="35"/>
      <x:c r="J15" s="35"/>
      <x:c r="K15" s="35"/>
      <x:c r="L15" s="35">
        <x:f>F15</x:f>
        <x:v>0</x:v>
      </x:c>
      <x:c r="M15" s="1"/>
      <x:c r="O15">
        <x:v>1000000</x:v>
      </x:c>
      <x:c r="P15">
        <x:f>TRUNC(O15*$R$4,0)</x:f>
        <x:v>818680</x:v>
      </x:c>
    </x:row>
    <x:row r="16" spans="1:13" customHeight="1">
      <x:c r="A16" s="34" t="s">
        <x:v>79</x:v>
      </x:c>
      <x:c r="B16" s="1"/>
      <x:c r="C16" s="3" t="s">
        <x:v>53</x:v>
      </x:c>
      <x:c r="D16" s="2"/>
      <x:c r="E16" s="35"/>
      <x:c r="F16" s="35">
        <x:f>E16</x:f>
        <x:v>0</x:v>
      </x:c>
      <x:c r="G16" s="35"/>
      <x:c r="H16" s="35"/>
      <x:c r="I16" s="35"/>
      <x:c r="J16" s="35"/>
      <x:c r="K16" s="35"/>
      <x:c r="L16" s="35">
        <x:f>F16</x:f>
        <x:v>0</x:v>
      </x:c>
      <x:c r="M16" s="1"/>
    </x:row>
    <x:row r="17" spans="1:13" customHeight="1">
      <x:c r="A17" s="33" t="s">
        <x:v>75</x:v>
      </x:c>
      <x:c r="B17" s="1"/>
      <x:c r="C17" s="3" t="s">
        <x:v>53</x:v>
      </x:c>
      <x:c r="D17" s="2"/>
      <x:c r="E17" s="35"/>
      <x:c r="F17" s="35"/>
      <x:c r="G17" s="35"/>
      <x:c r="H17" s="35">
        <x:f>G17</x:f>
        <x:v>0</x:v>
      </x:c>
      <x:c r="I17" s="35"/>
      <x:c r="J17" s="35"/>
      <x:c r="K17" s="35"/>
      <x:c r="L17" s="35">
        <x:f>H17</x:f>
        <x:v>0</x:v>
      </x:c>
      <x:c r="M17" s="1"/>
    </x:row>
    <x:row r="18" spans="1:15" customHeight="1">
      <x:c r="A18" s="33"/>
      <x:c r="B18" s="1"/>
      <x:c r="C18" s="4"/>
      <x:c r="D18" s="2"/>
      <x:c r="E18" s="35"/>
      <x:c r="F18" s="35"/>
      <x:c r="G18" s="35"/>
      <x:c r="H18" s="35"/>
      <x:c r="I18" s="35"/>
      <x:c r="J18" s="35"/>
      <x:c r="K18" s="35"/>
      <x:c r="L18" s="35"/>
      <x:c r="M18" s="1"/>
      <x:c r="O18">
        <x:f>50156800-원가계산서!E27</x:f>
        <x:v>50156800</x:v>
      </x:c>
    </x:row>
    <x:row r="19" spans="1:13" customHeight="1">
      <x:c r="A19" s="34"/>
      <x:c r="B19" s="1"/>
      <x:c r="C19" s="4"/>
      <x:c r="D19" s="2"/>
      <x:c r="E19" s="35"/>
      <x:c r="F19" s="35"/>
      <x:c r="G19" s="35"/>
      <x:c r="H19" s="35"/>
      <x:c r="I19" s="35"/>
      <x:c r="J19" s="35"/>
      <x:c r="K19" s="35"/>
      <x:c r="L19" s="35"/>
      <x:c r="M19" s="1"/>
    </x:row>
    <x:row r="20" spans="1:13" customHeight="1">
      <x:c r="A20" s="34"/>
      <x:c r="B20" s="1"/>
      <x:c r="C20" s="4"/>
      <x:c r="D20" s="2"/>
      <x:c r="E20" s="35"/>
      <x:c r="F20" s="35"/>
      <x:c r="G20" s="35"/>
      <x:c r="H20" s="35"/>
      <x:c r="I20" s="35"/>
      <x:c r="J20" s="35"/>
      <x:c r="K20" s="35"/>
      <x:c r="L20" s="35"/>
      <x:c r="M20" s="1"/>
    </x:row>
    <x:row r="21" spans="1:13" customHeight="1">
      <x:c r="A21" s="34"/>
      <x:c r="B21" s="1"/>
      <x:c r="C21" s="4"/>
      <x:c r="D21" s="2"/>
      <x:c r="E21" s="35"/>
      <x:c r="F21" s="35"/>
      <x:c r="G21" s="35"/>
      <x:c r="H21" s="35"/>
      <x:c r="I21" s="35"/>
      <x:c r="J21" s="35"/>
      <x:c r="K21" s="35"/>
      <x:c r="L21" s="35"/>
      <x:c r="M21" s="1"/>
    </x:row>
    <x:row r="22" spans="1:13" customHeight="1">
      <x:c r="A22" s="34" t="s">
        <x:v>68</x:v>
      </x:c>
      <x:c r="B22" s="2"/>
      <x:c r="C22" s="3"/>
      <x:c r="D22" s="2"/>
      <x:c r="E22" s="2"/>
      <x:c r="F22" s="35">
        <x:f>SUM(F5:F16)</x:f>
        <x:v>0</x:v>
      </x:c>
      <x:c r="G22" s="2"/>
      <x:c r="H22" s="35">
        <x:f>SUM(H5:H16)</x:f>
        <x:v>0</x:v>
      </x:c>
      <x:c r="I22" s="2"/>
      <x:c r="J22" s="35"/>
      <x:c r="K22" s="2"/>
      <x:c r="L22" s="35">
        <x:f>SUM(L5:L16)</x:f>
        <x:v>0</x:v>
      </x:c>
      <x:c r="M22" s="2"/>
    </x:row>
  </x:sheetData>
  <x:mergeCells count="10">
    <x:mergeCell ref="A1:M1"/>
    <x:mergeCell ref="A2:A3"/>
    <x:mergeCell ref="B2:B3"/>
    <x:mergeCell ref="C2:C3"/>
    <x:mergeCell ref="D2:D3"/>
    <x:mergeCell ref="E2:F2"/>
    <x:mergeCell ref="G2:H2"/>
    <x:mergeCell ref="I2:J2"/>
    <x:mergeCell ref="K2:L2"/>
    <x:mergeCell ref="M2:M3"/>
  </x:mergeCells>
  <x:pageMargins left="0.78694444894790649414" right="0" top="0.39347222447395324707" bottom="0.39347222447395324707" header="0" footer="0"/>
  <x:pageSetup paperSize="9" scale="66" firstPageNumber="1" fitToWidth="1" fitToHeight="0" orientation="landscape" usePrinterDefaults="1" blackAndWhite="0" draft="0" useFirstPageNumber="0" horizontalDpi="600" verticalDpi="600" copies="1"/>
  <x:headerFooter differentOddEven="0" differentFirst="0" scaleWithDoc="1" alignWithMargins="1"/>
</x:worksheet>
</file>

<file path=xl/worksheets/sheet5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5"/>
  <x:dimension ref="A1:R22"/>
  <x:sheetViews>
    <x:sheetView topLeftCell="A1" zoomScale="80" zoomScaleNormal="80" zoomScaleSheetLayoutView="80" workbookViewId="0">
      <x:selection activeCell="D5" activeCellId="0" sqref="D5:L22"/>
    </x:sheetView>
  </x:sheetViews>
  <x:sheetFormatPr defaultColWidth="9.00390625" defaultRowHeight="27.75" customHeight="1"/>
  <x:cols>
    <x:col min="1" max="2" width="30.625" style="27" customWidth="1"/>
    <x:col min="3" max="3" width="4.625" style="5" customWidth="1"/>
    <x:col min="4" max="4" width="8.5" style="27" customWidth="1"/>
    <x:col min="5" max="12" width="13.625" style="27" customWidth="1"/>
    <x:col min="13" max="13" width="12.625" style="27" customWidth="1"/>
    <x:col min="14" max="14" width="9" style="41"/>
    <x:col min="15" max="16" width="10.5" style="27" hidden="1" customWidth="1"/>
    <x:col min="17" max="17" width="8.375" style="27" hidden="1" customWidth="1"/>
    <x:col min="18" max="18" width="0" style="27" hidden="1"/>
    <x:col min="19" max="16384" width="9" style="41"/>
  </x:cols>
  <x:sheetData>
    <x:row r="1" spans="1:13" customHeight="1">
      <x:c r="A1" s="61" t="s">
        <x:v>7</x:v>
      </x:c>
      <x:c r="B1" s="49"/>
      <x:c r="C1" s="64"/>
      <x:c r="D1" s="49"/>
      <x:c r="E1" s="49"/>
      <x:c r="F1" s="49"/>
      <x:c r="G1" s="49"/>
      <x:c r="H1" s="49"/>
      <x:c r="I1" s="49"/>
      <x:c r="J1" s="49"/>
      <x:c r="K1" s="49"/>
      <x:c r="L1" s="49"/>
      <x:c r="M1" s="49"/>
    </x:row>
    <x:row r="2" spans="1:13" customHeight="1">
      <x:c r="A2" s="63" t="s">
        <x:v>10</x:v>
      </x:c>
      <x:c r="B2" s="63" t="s">
        <x:v>1</x:v>
      </x:c>
      <x:c r="C2" s="63" t="s">
        <x:v>42</x:v>
      </x:c>
      <x:c r="D2" s="63" t="s">
        <x:v>17</x:v>
      </x:c>
      <x:c r="E2" s="63" t="s">
        <x:v>85</x:v>
      </x:c>
      <x:c r="F2" s="60"/>
      <x:c r="G2" s="63" t="s">
        <x:v>84</x:v>
      </x:c>
      <x:c r="H2" s="60"/>
      <x:c r="I2" s="63" t="s">
        <x:v>3</x:v>
      </x:c>
      <x:c r="J2" s="60"/>
      <x:c r="K2" s="63" t="s">
        <x:v>12</x:v>
      </x:c>
      <x:c r="L2" s="60"/>
      <x:c r="M2" s="63" t="s">
        <x:v>82</x:v>
      </x:c>
    </x:row>
    <x:row r="3" spans="1:13" customHeight="1">
      <x:c r="A3" s="57"/>
      <x:c r="B3" s="57"/>
      <x:c r="C3" s="57"/>
      <x:c r="D3" s="57"/>
      <x:c r="E3" s="25" t="s">
        <x:v>78</x:v>
      </x:c>
      <x:c r="F3" s="25" t="s">
        <x:v>81</x:v>
      </x:c>
      <x:c r="G3" s="25" t="s">
        <x:v>78</x:v>
      </x:c>
      <x:c r="H3" s="25" t="s">
        <x:v>81</x:v>
      </x:c>
      <x:c r="I3" s="25" t="s">
        <x:v>78</x:v>
      </x:c>
      <x:c r="J3" s="25" t="s">
        <x:v>81</x:v>
      </x:c>
      <x:c r="K3" s="25" t="s">
        <x:v>78</x:v>
      </x:c>
      <x:c r="L3" s="25" t="s">
        <x:v>81</x:v>
      </x:c>
      <x:c r="M3" s="57"/>
    </x:row>
    <x:row r="4" spans="1:18" customHeight="1">
      <x:c r="A4" s="34" t="s">
        <x:v>4</x:v>
      </x:c>
      <x:c r="B4" s="2"/>
      <x:c r="C4" s="3"/>
      <x:c r="D4" s="2"/>
      <x:c r="E4" s="2"/>
      <x:c r="F4" s="2"/>
      <x:c r="G4" s="2"/>
      <x:c r="H4" s="2"/>
      <x:c r="I4" s="2"/>
      <x:c r="J4" s="2"/>
      <x:c r="K4" s="2"/>
      <x:c r="L4" s="2"/>
      <x:c r="M4" s="2"/>
      <x:c r="R4" s="41">
        <x:v>0.81867999999999996</x:v>
      </x:c>
    </x:row>
    <x:row r="5" spans="1:16" customHeight="1">
      <x:c r="A5" s="34" t="s">
        <x:v>80</x:v>
      </x:c>
      <x:c r="B5" s="34"/>
      <x:c r="C5" s="4" t="s">
        <x:v>40</x:v>
      </x:c>
      <x:c r="D5" s="2"/>
      <x:c r="E5" s="35"/>
      <x:c r="F5" s="35"/>
      <x:c r="G5" s="35"/>
      <x:c r="H5" s="35"/>
      <x:c r="I5" s="35"/>
      <x:c r="J5" s="35"/>
      <x:c r="K5" s="35"/>
      <x:c r="L5" s="35"/>
      <x:c r="M5" s="1"/>
      <x:c r="O5" s="41">
        <x:v>10733000</x:v>
      </x:c>
      <x:c r="P5" s="41">
        <x:f t="shared" ref="P5:P12" si="0">TRUNC(O5*$R$4,0)</x:f>
        <x:v>8786892</x:v>
      </x:c>
    </x:row>
    <x:row r="6" spans="1:16" customHeight="1">
      <x:c r="A6" s="34" t="s">
        <x:v>5</x:v>
      </x:c>
      <x:c r="B6" s="34"/>
      <x:c r="C6" s="4" t="s">
        <x:v>40</x:v>
      </x:c>
      <x:c r="D6" s="2"/>
      <x:c r="E6" s="35"/>
      <x:c r="F6" s="35"/>
      <x:c r="G6" s="35"/>
      <x:c r="H6" s="35"/>
      <x:c r="I6" s="35"/>
      <x:c r="J6" s="35"/>
      <x:c r="K6" s="35"/>
      <x:c r="L6" s="35"/>
      <x:c r="M6" s="1"/>
      <x:c r="O6" s="41">
        <x:v>698000</x:v>
      </x:c>
      <x:c r="P6" s="41">
        <x:f t="shared" si="0"/>
        <x:v>571438</x:v>
      </x:c>
    </x:row>
    <x:row r="7" spans="1:16" customHeight="1">
      <x:c r="A7" s="34" t="s">
        <x:v>15</x:v>
      </x:c>
      <x:c r="B7" s="1"/>
      <x:c r="C7" s="4" t="s">
        <x:v>40</x:v>
      </x:c>
      <x:c r="D7" s="2"/>
      <x:c r="E7" s="35"/>
      <x:c r="F7" s="35"/>
      <x:c r="G7" s="35"/>
      <x:c r="H7" s="35"/>
      <x:c r="I7" s="35"/>
      <x:c r="J7" s="35"/>
      <x:c r="K7" s="35"/>
      <x:c r="L7" s="35"/>
      <x:c r="M7" s="1"/>
      <x:c r="O7" s="41">
        <x:v>655000</x:v>
      </x:c>
      <x:c r="P7" s="41">
        <x:f t="shared" si="0"/>
        <x:v>536235</x:v>
      </x:c>
    </x:row>
    <x:row r="8" spans="1:16" customHeight="1">
      <x:c r="A8" s="34" t="s">
        <x:v>16</x:v>
      </x:c>
      <x:c r="B8" s="34"/>
      <x:c r="C8" s="4" t="s">
        <x:v>54</x:v>
      </x:c>
      <x:c r="D8" s="2"/>
      <x:c r="E8" s="35"/>
      <x:c r="F8" s="35"/>
      <x:c r="G8" s="35"/>
      <x:c r="H8" s="35"/>
      <x:c r="I8" s="35"/>
      <x:c r="J8" s="35"/>
      <x:c r="K8" s="35"/>
      <x:c r="L8" s="35"/>
      <x:c r="M8" s="1"/>
      <x:c r="O8" s="41">
        <x:v>621400</x:v>
      </x:c>
      <x:c r="P8" s="41">
        <x:f t="shared" si="0"/>
        <x:v>508727</x:v>
      </x:c>
    </x:row>
    <x:row r="9" spans="1:16" customHeight="1">
      <x:c r="A9" s="34" t="s">
        <x:v>77</x:v>
      </x:c>
      <x:c r="B9" s="34"/>
      <x:c r="C9" s="4" t="s">
        <x:v>63</x:v>
      </x:c>
      <x:c r="D9" s="2"/>
      <x:c r="E9" s="35"/>
      <x:c r="F9" s="35"/>
      <x:c r="G9" s="35"/>
      <x:c r="H9" s="35"/>
      <x:c r="I9" s="35"/>
      <x:c r="J9" s="35"/>
      <x:c r="K9" s="35"/>
      <x:c r="L9" s="35"/>
      <x:c r="M9" s="1"/>
      <x:c r="O9" s="41">
        <x:v>134000</x:v>
      </x:c>
      <x:c r="P9" s="41">
        <x:f t="shared" si="0"/>
        <x:v>109703</x:v>
      </x:c>
    </x:row>
    <x:row r="10" spans="1:16" customHeight="1">
      <x:c r="A10" s="34" t="s">
        <x:v>18</x:v>
      </x:c>
      <x:c r="B10" s="34"/>
      <x:c r="C10" s="4" t="s">
        <x:v>63</x:v>
      </x:c>
      <x:c r="D10" s="2"/>
      <x:c r="E10" s="35"/>
      <x:c r="F10" s="35"/>
      <x:c r="G10" s="35"/>
      <x:c r="H10" s="35"/>
      <x:c r="I10" s="35"/>
      <x:c r="J10" s="35"/>
      <x:c r="K10" s="35"/>
      <x:c r="L10" s="35"/>
      <x:c r="M10" s="1"/>
      <x:c r="O10" s="41">
        <x:v>15000</x:v>
      </x:c>
      <x:c r="P10" s="41">
        <x:f t="shared" si="0"/>
        <x:v>12280</x:v>
      </x:c>
    </x:row>
    <x:row r="11" spans="1:16" customHeight="1">
      <x:c r="A11" s="34" t="s">
        <x:v>86</x:v>
      </x:c>
      <x:c r="B11" s="34"/>
      <x:c r="C11" s="4" t="s">
        <x:v>40</x:v>
      </x:c>
      <x:c r="D11" s="2"/>
      <x:c r="E11" s="35"/>
      <x:c r="F11" s="35"/>
      <x:c r="G11" s="35"/>
      <x:c r="H11" s="35"/>
      <x:c r="I11" s="35"/>
      <x:c r="J11" s="35"/>
      <x:c r="K11" s="35"/>
      <x:c r="L11" s="35"/>
      <x:c r="M11" s="1"/>
      <x:c r="O11" s="41">
        <x:v>76000</x:v>
      </x:c>
      <x:c r="P11" s="41">
        <x:f t="shared" si="0"/>
        <x:v>62219</x:v>
      </x:c>
    </x:row>
    <x:row r="12" spans="1:16" customHeight="1">
      <x:c r="A12" s="33" t="s">
        <x:v>102</x:v>
      </x:c>
      <x:c r="B12" s="1"/>
      <x:c r="C12" s="4" t="s">
        <x:v>63</x:v>
      </x:c>
      <x:c r="D12" s="2"/>
      <x:c r="E12" s="35"/>
      <x:c r="F12" s="35"/>
      <x:c r="G12" s="35"/>
      <x:c r="H12" s="35"/>
      <x:c r="I12" s="35"/>
      <x:c r="J12" s="35"/>
      <x:c r="K12" s="35"/>
      <x:c r="L12" s="35"/>
      <x:c r="M12" s="1"/>
      <x:c r="O12" s="41">
        <x:v>200000</x:v>
      </x:c>
      <x:c r="P12" s="41">
        <x:f t="shared" si="0"/>
        <x:v>163736</x:v>
      </x:c>
    </x:row>
    <x:row r="13" spans="1:18" customHeight="1">
      <x:c r="A13" s="34" t="s">
        <x:v>14</x:v>
      </x:c>
      <x:c r="B13" s="1"/>
      <x:c r="C13" s="4" t="s">
        <x:v>63</x:v>
      </x:c>
      <x:c r="D13" s="2"/>
      <x:c r="E13" s="35"/>
      <x:c r="F13" s="35"/>
      <x:c r="G13" s="35"/>
      <x:c r="H13" s="35"/>
      <x:c r="I13" s="35"/>
      <x:c r="J13" s="35"/>
      <x:c r="K13" s="35"/>
      <x:c r="L13" s="35"/>
      <x:c r="M13" s="1"/>
      <x:c r="Q13" s="41">
        <x:v>750000</x:v>
      </x:c>
      <x:c r="R13" s="41">
        <x:f>TRUNC(Q13*$R$4,0)</x:f>
        <x:v>614010</x:v>
      </x:c>
    </x:row>
    <x:row r="14" spans="1:16" customHeight="1">
      <x:c r="A14" s="33" t="s">
        <x:v>89</x:v>
      </x:c>
      <x:c r="B14" s="1"/>
      <x:c r="C14" s="3" t="s">
        <x:v>53</x:v>
      </x:c>
      <x:c r="D14" s="2"/>
      <x:c r="E14" s="35"/>
      <x:c r="F14" s="35"/>
      <x:c r="G14" s="35"/>
      <x:c r="H14" s="35"/>
      <x:c r="I14" s="35"/>
      <x:c r="J14" s="35"/>
      <x:c r="K14" s="35"/>
      <x:c r="L14" s="35"/>
      <x:c r="M14" s="1"/>
      <x:c r="O14" s="41">
        <x:v>250000</x:v>
      </x:c>
      <x:c r="P14" s="41">
        <x:f>TRUNC(O14*$R$4,0)</x:f>
        <x:v>204670</x:v>
      </x:c>
    </x:row>
    <x:row r="15" spans="1:16" customHeight="1">
      <x:c r="A15" s="33" t="s">
        <x:v>103</x:v>
      </x:c>
      <x:c r="B15" s="1"/>
      <x:c r="C15" s="3" t="s">
        <x:v>53</x:v>
      </x:c>
      <x:c r="D15" s="2"/>
      <x:c r="E15" s="35"/>
      <x:c r="F15" s="35"/>
      <x:c r="G15" s="35"/>
      <x:c r="H15" s="35"/>
      <x:c r="I15" s="35"/>
      <x:c r="J15" s="35"/>
      <x:c r="K15" s="35"/>
      <x:c r="L15" s="35"/>
      <x:c r="M15" s="1"/>
      <x:c r="O15" s="41">
        <x:v>1000000</x:v>
      </x:c>
      <x:c r="P15" s="41">
        <x:f>TRUNC(O15*$R$4,0)</x:f>
        <x:v>818680</x:v>
      </x:c>
    </x:row>
    <x:row r="16" spans="1:13" customHeight="1">
      <x:c r="A16" s="34" t="s">
        <x:v>79</x:v>
      </x:c>
      <x:c r="B16" s="1"/>
      <x:c r="C16" s="3" t="s">
        <x:v>53</x:v>
      </x:c>
      <x:c r="D16" s="2"/>
      <x:c r="E16" s="35"/>
      <x:c r="F16" s="35"/>
      <x:c r="G16" s="35"/>
      <x:c r="H16" s="35"/>
      <x:c r="I16" s="35"/>
      <x:c r="J16" s="35"/>
      <x:c r="K16" s="35"/>
      <x:c r="L16" s="35"/>
      <x:c r="M16" s="1"/>
    </x:row>
    <x:row r="17" spans="1:13" customHeight="1">
      <x:c r="A17" s="33" t="s">
        <x:v>75</x:v>
      </x:c>
      <x:c r="B17" s="1"/>
      <x:c r="C17" s="3" t="s">
        <x:v>53</x:v>
      </x:c>
      <x:c r="D17" s="2"/>
      <x:c r="E17" s="35"/>
      <x:c r="F17" s="35"/>
      <x:c r="G17" s="35"/>
      <x:c r="H17" s="35"/>
      <x:c r="I17" s="35"/>
      <x:c r="J17" s="35"/>
      <x:c r="K17" s="35"/>
      <x:c r="L17" s="35"/>
      <x:c r="M17" s="1"/>
    </x:row>
    <x:row r="18" spans="1:15" customHeight="1">
      <x:c r="A18" s="33"/>
      <x:c r="B18" s="1"/>
      <x:c r="C18" s="4"/>
      <x:c r="D18" s="2"/>
      <x:c r="E18" s="35"/>
      <x:c r="F18" s="35"/>
      <x:c r="G18" s="35"/>
      <x:c r="H18" s="35"/>
      <x:c r="I18" s="35"/>
      <x:c r="J18" s="35"/>
      <x:c r="K18" s="35"/>
      <x:c r="L18" s="35"/>
      <x:c r="M18" s="1"/>
      <x:c r="O18" s="41">
        <x:f>50156800-원가계산서!E27</x:f>
        <x:v>50156800</x:v>
      </x:c>
    </x:row>
    <x:row r="19" spans="1:13" customHeight="1">
      <x:c r="A19" s="34"/>
      <x:c r="B19" s="1"/>
      <x:c r="C19" s="4"/>
      <x:c r="D19" s="2"/>
      <x:c r="E19" s="35"/>
      <x:c r="F19" s="35"/>
      <x:c r="G19" s="35"/>
      <x:c r="H19" s="35"/>
      <x:c r="I19" s="35"/>
      <x:c r="J19" s="35"/>
      <x:c r="K19" s="35"/>
      <x:c r="L19" s="35"/>
      <x:c r="M19" s="1"/>
    </x:row>
    <x:row r="20" spans="1:13" customHeight="1">
      <x:c r="A20" s="34"/>
      <x:c r="B20" s="1"/>
      <x:c r="C20" s="4"/>
      <x:c r="D20" s="2"/>
      <x:c r="E20" s="35"/>
      <x:c r="F20" s="35"/>
      <x:c r="G20" s="35"/>
      <x:c r="H20" s="35"/>
      <x:c r="I20" s="35"/>
      <x:c r="J20" s="35"/>
      <x:c r="K20" s="35"/>
      <x:c r="L20" s="35"/>
      <x:c r="M20" s="1"/>
    </x:row>
    <x:row r="21" spans="1:13" customHeight="1">
      <x:c r="A21" s="34"/>
      <x:c r="B21" s="1"/>
      <x:c r="C21" s="4"/>
      <x:c r="D21" s="2"/>
      <x:c r="E21" s="35"/>
      <x:c r="F21" s="35"/>
      <x:c r="G21" s="35"/>
      <x:c r="H21" s="35"/>
      <x:c r="I21" s="35"/>
      <x:c r="J21" s="35"/>
      <x:c r="K21" s="35"/>
      <x:c r="L21" s="35"/>
      <x:c r="M21" s="1"/>
    </x:row>
    <x:row r="22" spans="1:13" customHeight="1">
      <x:c r="A22" s="34" t="s">
        <x:v>68</x:v>
      </x:c>
      <x:c r="B22" s="2"/>
      <x:c r="C22" s="3"/>
      <x:c r="D22" s="2"/>
      <x:c r="E22" s="2"/>
      <x:c r="F22" s="35"/>
      <x:c r="G22" s="2"/>
      <x:c r="H22" s="35"/>
      <x:c r="I22" s="2"/>
      <x:c r="J22" s="35"/>
      <x:c r="K22" s="2"/>
      <x:c r="L22" s="35"/>
      <x:c r="M22" s="2"/>
    </x:row>
  </x:sheetData>
  <x:mergeCells count="10">
    <x:mergeCell ref="A1:M1"/>
    <x:mergeCell ref="A2:A3"/>
    <x:mergeCell ref="B2:B3"/>
    <x:mergeCell ref="C2:C3"/>
    <x:mergeCell ref="D2:D3"/>
    <x:mergeCell ref="E2:F2"/>
    <x:mergeCell ref="G2:H2"/>
    <x:mergeCell ref="I2:J2"/>
    <x:mergeCell ref="K2:L2"/>
    <x:mergeCell ref="M2:M3"/>
  </x:mergeCells>
  <x:pageMargins left="0.74805557727813720703" right="0.74805557727813720703" top="0.98430556058883666992" bottom="0.98430556058883666992" header="0.51152777671813964844" footer="0.51152777671813964844"/>
  <x:pageSetup paperSize="9" scale="100" firstPageNumber="1" fitToWidth="0" fitToHeight="0" orientation="portrait" usePrinterDefaults="1" blackAndWhite="0" draft="0" useFirstPageNumber="0" horizontalDpi="0" verticalDpi="0" copies="1"/>
  <x:headerFooter differentOddEven="0" differentFirst="0" scaleWithDoc="1" alignWithMargins="1"/>
</x:worksheet>
</file>

<file path=xl/worksheets/sheet6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6"/>
  <x:dimension ref="A1:R22"/>
  <x:sheetViews>
    <x:sheetView topLeftCell="A1" zoomScale="80" zoomScaleNormal="80" zoomScaleSheetLayoutView="80" workbookViewId="0">
      <x:selection activeCell="G16" activeCellId="0" sqref="G16:G16"/>
    </x:sheetView>
  </x:sheetViews>
  <x:sheetFormatPr defaultColWidth="9.00390625" defaultRowHeight="27.75" customHeight="1"/>
  <x:cols>
    <x:col min="1" max="2" width="30.625" style="27" customWidth="1"/>
    <x:col min="3" max="3" width="4.625" style="5" customWidth="1"/>
    <x:col min="4" max="4" width="8.5" style="27" customWidth="1"/>
    <x:col min="5" max="12" width="13.625" style="27" customWidth="1"/>
    <x:col min="13" max="13" width="12.625" style="27" customWidth="1"/>
    <x:col min="14" max="14" width="9" style="41"/>
    <x:col min="15" max="16" width="10.5" style="27" hidden="1" customWidth="1"/>
    <x:col min="17" max="17" width="8.375" style="27" hidden="1" customWidth="1"/>
    <x:col min="18" max="18" width="0" style="27" hidden="1"/>
    <x:col min="19" max="16384" width="9" style="41"/>
  </x:cols>
  <x:sheetData>
    <x:row r="1" spans="1:13" customHeight="1">
      <x:c r="A1" s="61" t="s">
        <x:v>7</x:v>
      </x:c>
      <x:c r="B1" s="49"/>
      <x:c r="C1" s="64"/>
      <x:c r="D1" s="49"/>
      <x:c r="E1" s="49"/>
      <x:c r="F1" s="49"/>
      <x:c r="G1" s="49"/>
      <x:c r="H1" s="49"/>
      <x:c r="I1" s="49"/>
      <x:c r="J1" s="49"/>
      <x:c r="K1" s="49"/>
      <x:c r="L1" s="49"/>
      <x:c r="M1" s="49"/>
    </x:row>
    <x:row r="2" spans="1:13" customHeight="1">
      <x:c r="A2" s="63" t="s">
        <x:v>10</x:v>
      </x:c>
      <x:c r="B2" s="63" t="s">
        <x:v>1</x:v>
      </x:c>
      <x:c r="C2" s="63" t="s">
        <x:v>42</x:v>
      </x:c>
      <x:c r="D2" s="63" t="s">
        <x:v>17</x:v>
      </x:c>
      <x:c r="E2" s="63" t="s">
        <x:v>85</x:v>
      </x:c>
      <x:c r="F2" s="60"/>
      <x:c r="G2" s="63" t="s">
        <x:v>84</x:v>
      </x:c>
      <x:c r="H2" s="60"/>
      <x:c r="I2" s="63" t="s">
        <x:v>3</x:v>
      </x:c>
      <x:c r="J2" s="60"/>
      <x:c r="K2" s="63" t="s">
        <x:v>12</x:v>
      </x:c>
      <x:c r="L2" s="60"/>
      <x:c r="M2" s="63" t="s">
        <x:v>82</x:v>
      </x:c>
    </x:row>
    <x:row r="3" spans="1:13" customHeight="1">
      <x:c r="A3" s="57"/>
      <x:c r="B3" s="57"/>
      <x:c r="C3" s="57"/>
      <x:c r="D3" s="57"/>
      <x:c r="E3" s="25" t="s">
        <x:v>78</x:v>
      </x:c>
      <x:c r="F3" s="25" t="s">
        <x:v>81</x:v>
      </x:c>
      <x:c r="G3" s="25" t="s">
        <x:v>78</x:v>
      </x:c>
      <x:c r="H3" s="25" t="s">
        <x:v>81</x:v>
      </x:c>
      <x:c r="I3" s="25" t="s">
        <x:v>78</x:v>
      </x:c>
      <x:c r="J3" s="25" t="s">
        <x:v>81</x:v>
      </x:c>
      <x:c r="K3" s="25" t="s">
        <x:v>78</x:v>
      </x:c>
      <x:c r="L3" s="25" t="s">
        <x:v>81</x:v>
      </x:c>
      <x:c r="M3" s="57"/>
    </x:row>
    <x:row r="4" spans="1:18" customHeight="1">
      <x:c r="A4" s="34" t="s">
        <x:v>4</x:v>
      </x:c>
      <x:c r="B4" s="2"/>
      <x:c r="C4" s="3"/>
      <x:c r="D4" s="2"/>
      <x:c r="E4" s="2"/>
      <x:c r="F4" s="2"/>
      <x:c r="G4" s="2"/>
      <x:c r="H4" s="2"/>
      <x:c r="I4" s="2"/>
      <x:c r="J4" s="2"/>
      <x:c r="K4" s="2"/>
      <x:c r="L4" s="2"/>
      <x:c r="M4" s="2"/>
      <x:c r="R4" s="41">
        <x:v>0.81867999999999996</x:v>
      </x:c>
    </x:row>
    <x:row r="5" spans="1:16" customHeight="1">
      <x:c r="A5" s="34" t="s">
        <x:v>80</x:v>
      </x:c>
      <x:c r="B5" s="34"/>
      <x:c r="C5" s="4" t="s">
        <x:v>40</x:v>
      </x:c>
      <x:c r="D5" s="2"/>
      <x:c r="E5" s="35"/>
      <x:c r="F5" s="35"/>
      <x:c r="G5" s="35"/>
      <x:c r="H5" s="35"/>
      <x:c r="I5" s="35"/>
      <x:c r="J5" s="35"/>
      <x:c r="K5" s="35"/>
      <x:c r="L5" s="35"/>
      <x:c r="M5" s="1"/>
      <x:c r="O5" s="41">
        <x:v>10733000</x:v>
      </x:c>
      <x:c r="P5" s="41">
        <x:f t="shared" ref="P5:P12" si="0">TRUNC(O5*$R$4,0)</x:f>
        <x:v>8786892</x:v>
      </x:c>
    </x:row>
    <x:row r="6" spans="1:16" customHeight="1">
      <x:c r="A6" s="34" t="s">
        <x:v>5</x:v>
      </x:c>
      <x:c r="B6" s="34"/>
      <x:c r="C6" s="4" t="s">
        <x:v>40</x:v>
      </x:c>
      <x:c r="D6" s="2"/>
      <x:c r="E6" s="35"/>
      <x:c r="F6" s="35"/>
      <x:c r="G6" s="35"/>
      <x:c r="H6" s="35"/>
      <x:c r="I6" s="35"/>
      <x:c r="J6" s="35"/>
      <x:c r="K6" s="35"/>
      <x:c r="L6" s="35"/>
      <x:c r="M6" s="1"/>
      <x:c r="O6" s="41">
        <x:v>698000</x:v>
      </x:c>
      <x:c r="P6" s="41">
        <x:f t="shared" si="0"/>
        <x:v>571438</x:v>
      </x:c>
    </x:row>
    <x:row r="7" spans="1:16" customHeight="1">
      <x:c r="A7" s="34" t="s">
        <x:v>15</x:v>
      </x:c>
      <x:c r="B7" s="1"/>
      <x:c r="C7" s="4" t="s">
        <x:v>40</x:v>
      </x:c>
      <x:c r="D7" s="2"/>
      <x:c r="E7" s="35"/>
      <x:c r="F7" s="35"/>
      <x:c r="G7" s="35"/>
      <x:c r="H7" s="35"/>
      <x:c r="I7" s="35"/>
      <x:c r="J7" s="35"/>
      <x:c r="K7" s="35"/>
      <x:c r="L7" s="35"/>
      <x:c r="M7" s="1"/>
      <x:c r="O7" s="41">
        <x:v>655000</x:v>
      </x:c>
      <x:c r="P7" s="41">
        <x:f t="shared" si="0"/>
        <x:v>536235</x:v>
      </x:c>
    </x:row>
    <x:row r="8" spans="1:16" customHeight="1">
      <x:c r="A8" s="34" t="s">
        <x:v>16</x:v>
      </x:c>
      <x:c r="B8" s="34"/>
      <x:c r="C8" s="4" t="s">
        <x:v>54</x:v>
      </x:c>
      <x:c r="D8" s="2"/>
      <x:c r="E8" s="35"/>
      <x:c r="F8" s="35"/>
      <x:c r="G8" s="35"/>
      <x:c r="H8" s="35"/>
      <x:c r="I8" s="35"/>
      <x:c r="J8" s="35"/>
      <x:c r="K8" s="35"/>
      <x:c r="L8" s="35"/>
      <x:c r="M8" s="1"/>
      <x:c r="O8" s="41">
        <x:v>621400</x:v>
      </x:c>
      <x:c r="P8" s="41">
        <x:f t="shared" si="0"/>
        <x:v>508727</x:v>
      </x:c>
    </x:row>
    <x:row r="9" spans="1:16" customHeight="1">
      <x:c r="A9" s="34" t="s">
        <x:v>77</x:v>
      </x:c>
      <x:c r="B9" s="34"/>
      <x:c r="C9" s="4" t="s">
        <x:v>63</x:v>
      </x:c>
      <x:c r="D9" s="2"/>
      <x:c r="E9" s="35"/>
      <x:c r="F9" s="35"/>
      <x:c r="G9" s="35"/>
      <x:c r="H9" s="35"/>
      <x:c r="I9" s="35"/>
      <x:c r="J9" s="35"/>
      <x:c r="K9" s="35"/>
      <x:c r="L9" s="35"/>
      <x:c r="M9" s="1"/>
      <x:c r="O9" s="41">
        <x:v>134000</x:v>
      </x:c>
      <x:c r="P9" s="41">
        <x:f t="shared" si="0"/>
        <x:v>109703</x:v>
      </x:c>
    </x:row>
    <x:row r="10" spans="1:16" customHeight="1">
      <x:c r="A10" s="34" t="s">
        <x:v>18</x:v>
      </x:c>
      <x:c r="B10" s="34"/>
      <x:c r="C10" s="4" t="s">
        <x:v>63</x:v>
      </x:c>
      <x:c r="D10" s="2"/>
      <x:c r="E10" s="35"/>
      <x:c r="F10" s="35"/>
      <x:c r="G10" s="35"/>
      <x:c r="H10" s="35"/>
      <x:c r="I10" s="35"/>
      <x:c r="J10" s="35"/>
      <x:c r="K10" s="35"/>
      <x:c r="L10" s="35"/>
      <x:c r="M10" s="1"/>
      <x:c r="O10" s="41">
        <x:v>15000</x:v>
      </x:c>
      <x:c r="P10" s="41">
        <x:f t="shared" si="0"/>
        <x:v>12280</x:v>
      </x:c>
    </x:row>
    <x:row r="11" spans="1:16" customHeight="1">
      <x:c r="A11" s="34" t="s">
        <x:v>86</x:v>
      </x:c>
      <x:c r="B11" s="34"/>
      <x:c r="C11" s="4" t="s">
        <x:v>40</x:v>
      </x:c>
      <x:c r="D11" s="2"/>
      <x:c r="E11" s="35"/>
      <x:c r="F11" s="35"/>
      <x:c r="G11" s="35"/>
      <x:c r="H11" s="35"/>
      <x:c r="I11" s="35"/>
      <x:c r="J11" s="35"/>
      <x:c r="K11" s="35"/>
      <x:c r="L11" s="35"/>
      <x:c r="M11" s="1"/>
      <x:c r="O11" s="41">
        <x:v>76000</x:v>
      </x:c>
      <x:c r="P11" s="41">
        <x:f t="shared" si="0"/>
        <x:v>62219</x:v>
      </x:c>
    </x:row>
    <x:row r="12" spans="1:16" customHeight="1">
      <x:c r="A12" s="33" t="s">
        <x:v>102</x:v>
      </x:c>
      <x:c r="B12" s="1"/>
      <x:c r="C12" s="4" t="s">
        <x:v>63</x:v>
      </x:c>
      <x:c r="D12" s="2"/>
      <x:c r="E12" s="35"/>
      <x:c r="F12" s="35"/>
      <x:c r="G12" s="35"/>
      <x:c r="H12" s="35"/>
      <x:c r="I12" s="35"/>
      <x:c r="J12" s="35"/>
      <x:c r="K12" s="35"/>
      <x:c r="L12" s="35"/>
      <x:c r="M12" s="1"/>
      <x:c r="O12" s="41">
        <x:v>200000</x:v>
      </x:c>
      <x:c r="P12" s="41">
        <x:f t="shared" si="0"/>
        <x:v>163736</x:v>
      </x:c>
    </x:row>
    <x:row r="13" spans="1:18" customHeight="1">
      <x:c r="A13" s="34" t="s">
        <x:v>14</x:v>
      </x:c>
      <x:c r="B13" s="1"/>
      <x:c r="C13" s="4" t="s">
        <x:v>63</x:v>
      </x:c>
      <x:c r="D13" s="2"/>
      <x:c r="E13" s="35"/>
      <x:c r="F13" s="35"/>
      <x:c r="G13" s="35"/>
      <x:c r="H13" s="35"/>
      <x:c r="I13" s="35"/>
      <x:c r="J13" s="35"/>
      <x:c r="K13" s="35"/>
      <x:c r="L13" s="35"/>
      <x:c r="M13" s="1"/>
      <x:c r="Q13" s="41">
        <x:v>750000</x:v>
      </x:c>
      <x:c r="R13" s="41">
        <x:f>TRUNC(Q13*$R$4,0)</x:f>
        <x:v>614010</x:v>
      </x:c>
    </x:row>
    <x:row r="14" spans="1:16" customHeight="1">
      <x:c r="A14" s="33" t="s">
        <x:v>89</x:v>
      </x:c>
      <x:c r="B14" s="1"/>
      <x:c r="C14" s="3" t="s">
        <x:v>53</x:v>
      </x:c>
      <x:c r="D14" s="2"/>
      <x:c r="E14" s="35"/>
      <x:c r="F14" s="35"/>
      <x:c r="G14" s="35"/>
      <x:c r="H14" s="35"/>
      <x:c r="I14" s="35"/>
      <x:c r="J14" s="35"/>
      <x:c r="K14" s="35"/>
      <x:c r="L14" s="35"/>
      <x:c r="M14" s="1"/>
      <x:c r="O14" s="41">
        <x:v>250000</x:v>
      </x:c>
      <x:c r="P14" s="41">
        <x:f>TRUNC(O14*$R$4,0)</x:f>
        <x:v>204670</x:v>
      </x:c>
    </x:row>
    <x:row r="15" spans="1:16" customHeight="1">
      <x:c r="A15" s="33" t="s">
        <x:v>103</x:v>
      </x:c>
      <x:c r="B15" s="1"/>
      <x:c r="C15" s="3" t="s">
        <x:v>53</x:v>
      </x:c>
      <x:c r="D15" s="2"/>
      <x:c r="E15" s="35"/>
      <x:c r="F15" s="35"/>
      <x:c r="G15" s="35"/>
      <x:c r="H15" s="35"/>
      <x:c r="I15" s="35"/>
      <x:c r="J15" s="35"/>
      <x:c r="K15" s="35"/>
      <x:c r="L15" s="35"/>
      <x:c r="M15" s="1"/>
      <x:c r="O15" s="41">
        <x:v>1000000</x:v>
      </x:c>
      <x:c r="P15" s="41">
        <x:f>TRUNC(O15*$R$4,0)</x:f>
        <x:v>818680</x:v>
      </x:c>
    </x:row>
    <x:row r="16" spans="1:13" customHeight="1">
      <x:c r="A16" s="34" t="s">
        <x:v>79</x:v>
      </x:c>
      <x:c r="B16" s="1"/>
      <x:c r="C16" s="3" t="s">
        <x:v>53</x:v>
      </x:c>
      <x:c r="D16" s="2"/>
      <x:c r="E16" s="35"/>
      <x:c r="F16" s="35"/>
      <x:c r="G16" s="35"/>
      <x:c r="H16" s="35"/>
      <x:c r="I16" s="35"/>
      <x:c r="J16" s="35"/>
      <x:c r="K16" s="35"/>
      <x:c r="L16" s="35"/>
      <x:c r="M16" s="1"/>
    </x:row>
    <x:row r="17" spans="1:13" customHeight="1">
      <x:c r="A17" s="33" t="s">
        <x:v>75</x:v>
      </x:c>
      <x:c r="B17" s="1"/>
      <x:c r="C17" s="3" t="s">
        <x:v>53</x:v>
      </x:c>
      <x:c r="D17" s="2"/>
      <x:c r="E17" s="35"/>
      <x:c r="F17" s="35"/>
      <x:c r="G17" s="35"/>
      <x:c r="H17" s="35"/>
      <x:c r="I17" s="35"/>
      <x:c r="J17" s="35"/>
      <x:c r="K17" s="35"/>
      <x:c r="L17" s="35"/>
      <x:c r="M17" s="1"/>
    </x:row>
    <x:row r="18" spans="1:15" customHeight="1">
      <x:c r="A18" s="33"/>
      <x:c r="B18" s="1"/>
      <x:c r="C18" s="4"/>
      <x:c r="D18" s="2"/>
      <x:c r="E18" s="35"/>
      <x:c r="F18" s="35"/>
      <x:c r="G18" s="35"/>
      <x:c r="H18" s="35"/>
      <x:c r="I18" s="35"/>
      <x:c r="J18" s="35"/>
      <x:c r="K18" s="35"/>
      <x:c r="L18" s="35"/>
      <x:c r="M18" s="1"/>
      <x:c r="O18" s="41">
        <x:f>50156800-원가계산서!E27</x:f>
        <x:v>50156800</x:v>
      </x:c>
    </x:row>
    <x:row r="19" spans="1:13" customHeight="1">
      <x:c r="A19" s="34"/>
      <x:c r="B19" s="1"/>
      <x:c r="C19" s="4"/>
      <x:c r="D19" s="2"/>
      <x:c r="E19" s="35"/>
      <x:c r="F19" s="35"/>
      <x:c r="G19" s="35"/>
      <x:c r="H19" s="35"/>
      <x:c r="I19" s="35"/>
      <x:c r="J19" s="35"/>
      <x:c r="K19" s="35"/>
      <x:c r="L19" s="35"/>
      <x:c r="M19" s="1"/>
    </x:row>
    <x:row r="20" spans="1:13" customHeight="1">
      <x:c r="A20" s="34"/>
      <x:c r="B20" s="1"/>
      <x:c r="C20" s="4"/>
      <x:c r="D20" s="2"/>
      <x:c r="E20" s="35"/>
      <x:c r="F20" s="35"/>
      <x:c r="G20" s="35"/>
      <x:c r="H20" s="35"/>
      <x:c r="I20" s="35"/>
      <x:c r="J20" s="35"/>
      <x:c r="K20" s="35"/>
      <x:c r="L20" s="35"/>
      <x:c r="M20" s="1"/>
    </x:row>
    <x:row r="21" spans="1:13" customHeight="1">
      <x:c r="A21" s="34"/>
      <x:c r="B21" s="1"/>
      <x:c r="C21" s="4"/>
      <x:c r="D21" s="2"/>
      <x:c r="E21" s="35"/>
      <x:c r="F21" s="35"/>
      <x:c r="G21" s="35"/>
      <x:c r="H21" s="35"/>
      <x:c r="I21" s="35"/>
      <x:c r="J21" s="35"/>
      <x:c r="K21" s="35"/>
      <x:c r="L21" s="35"/>
      <x:c r="M21" s="1"/>
    </x:row>
    <x:row r="22" spans="1:13" customHeight="1">
      <x:c r="A22" s="34" t="s">
        <x:v>68</x:v>
      </x:c>
      <x:c r="B22" s="2"/>
      <x:c r="C22" s="3"/>
      <x:c r="D22" s="2"/>
      <x:c r="E22" s="2"/>
      <x:c r="F22" s="35"/>
      <x:c r="G22" s="2"/>
      <x:c r="H22" s="35"/>
      <x:c r="I22" s="2"/>
      <x:c r="J22" s="35"/>
      <x:c r="K22" s="2"/>
      <x:c r="L22" s="35"/>
      <x:c r="M22" s="2"/>
    </x:row>
  </x:sheetData>
  <x:mergeCells count="10">
    <x:mergeCell ref="A1:M1"/>
    <x:mergeCell ref="A2:A3"/>
    <x:mergeCell ref="B2:B3"/>
    <x:mergeCell ref="C2:C3"/>
    <x:mergeCell ref="D2:D3"/>
    <x:mergeCell ref="E2:F2"/>
    <x:mergeCell ref="G2:H2"/>
    <x:mergeCell ref="I2:J2"/>
    <x:mergeCell ref="K2:L2"/>
    <x:mergeCell ref="M2:M3"/>
  </x:mergeCells>
  <x:pageMargins left="0.74805557727813720703" right="0.74805557727813720703" top="0.98430556058883666992" bottom="0.98430556058883666992" header="0.51152777671813964844" footer="0.51152777671813964844"/>
  <x:pageSetup paperSize="9" scale="100" firstPageNumber="1" fitToWidth="0" fitToHeight="0" orientation="portrait" usePrinterDefaults="1" blackAndWhite="0" draft="0" useFirstPageNumber="0" horizontalDpi="0" verticalDpi="0" copies="1"/>
  <x:headerFooter differentOddEven="0" differentFirst="0" scaleWithDoc="1" alignWithMargin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6" baseType="lpstr">
      <vt:lpstr>표지</vt:lpstr>
      <vt:lpstr>원가계산서</vt:lpstr>
      <vt:lpstr>공종별집계표</vt:lpstr>
      <vt:lpstr>심우관5층</vt:lpstr>
      <vt:lpstr>창조관5층</vt:lpstr>
      <vt:lpstr>창조관4층</vt:lpstr>
    </vt:vector>
  </ep:TitlesOfParts>
  <ep:TotalTime>33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</dc:creator>
  <cp:lastModifiedBy>USER</cp:lastModifiedBy>
  <cp:revision>12</cp:revision>
  <cp:lastPrinted>2026-02-26T06:29:03.000</cp:lastPrinted>
  <dcterms:created xsi:type="dcterms:W3CDTF">2019-07-08T04:47:47.000</dcterms:created>
  <dcterms:modified xsi:type="dcterms:W3CDTF">2026-09-30T23:53:29.850</dcterms:modified>
  <cp:version>1300.0100.01</cp:version>
</cp:coreProperties>
</file>